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3" name="ID_4B2AB3DBFF1842FE8B4F068182F7E55A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762125" y="7851775"/>
          <a:ext cx="1181100" cy="828675"/>
        </a:xfrm>
        <a:prstGeom prst="rect">
          <a:avLst/>
        </a:prstGeom>
      </xdr:spPr>
    </xdr:pic>
  </etc:cellImage>
  <etc:cellImage>
    <xdr:pic>
      <xdr:nvPicPr>
        <xdr:cNvPr id="4" name="ID_87BE0CF25EFE4139931AD23FDB24E545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1790700" y="1149350"/>
          <a:ext cx="1181100" cy="828675"/>
        </a:xfrm>
        <a:prstGeom prst="rect">
          <a:avLst/>
        </a:prstGeom>
      </xdr:spPr>
    </xdr:pic>
  </etc:cellImage>
  <etc:cellImage>
    <xdr:pic>
      <xdr:nvPicPr>
        <xdr:cNvPr id="7" name="ID_26EB6D35E5104C7C953562039065D050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762125" y="2149475"/>
          <a:ext cx="1181100" cy="828675"/>
        </a:xfrm>
        <a:prstGeom prst="rect">
          <a:avLst/>
        </a:prstGeom>
      </xdr:spPr>
    </xdr:pic>
  </etc:cellImage>
  <etc:cellImage>
    <xdr:pic>
      <xdr:nvPicPr>
        <xdr:cNvPr id="38" name="ID_66402AC8E92F49EAA821406F8F115E67"/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1762125" y="10366375"/>
          <a:ext cx="1181100" cy="828675"/>
        </a:xfrm>
        <a:prstGeom prst="rect">
          <a:avLst/>
        </a:prstGeom>
      </xdr:spPr>
    </xdr:pic>
  </etc:cellImage>
  <etc:cellImage>
    <xdr:pic>
      <xdr:nvPicPr>
        <xdr:cNvPr id="9" name="ID_D77A41E1B43D4CF0BB5CA3A7515FED37"/>
        <xdr:cNvPicPr>
          <a:picLocks noChangeAspect="1"/>
        </xdr:cNvPicPr>
      </xdr:nvPicPr>
      <xdr:blipFill>
        <a:blip r:embed="rId4"/>
        <a:srcRect/>
        <a:stretch>
          <a:fillRect/>
        </a:stretch>
      </xdr:blipFill>
      <xdr:spPr>
        <a:xfrm>
          <a:off x="1762125" y="3368675"/>
          <a:ext cx="1181100" cy="828675"/>
        </a:xfrm>
        <a:prstGeom prst="rect">
          <a:avLst/>
        </a:prstGeom>
      </xdr:spPr>
    </xdr:pic>
  </etc:cellImage>
  <etc:cellImage>
    <xdr:pic>
      <xdr:nvPicPr>
        <xdr:cNvPr id="39" name="ID_99E5C1F891E04F9E8162E2D6252E11FA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762125" y="11318875"/>
          <a:ext cx="1181100" cy="828675"/>
        </a:xfrm>
        <a:prstGeom prst="rect">
          <a:avLst/>
        </a:prstGeom>
      </xdr:spPr>
    </xdr:pic>
  </etc:cellImage>
  <etc:cellImage>
    <xdr:pic>
      <xdr:nvPicPr>
        <xdr:cNvPr id="14" name="ID_C37F96368BCC460D97FB300989F9F2BD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752600" y="4540250"/>
          <a:ext cx="1181100" cy="828675"/>
        </a:xfrm>
        <a:prstGeom prst="rect">
          <a:avLst/>
        </a:prstGeom>
      </xdr:spPr>
    </xdr:pic>
  </etc:cellImage>
  <etc:cellImage>
    <xdr:pic>
      <xdr:nvPicPr>
        <xdr:cNvPr id="21" name="ID_B33C0260245B47DA942F3E720D55DA4F"/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1762125" y="6899275"/>
          <a:ext cx="1181100" cy="828675"/>
        </a:xfrm>
        <a:prstGeom prst="rect">
          <a:avLst/>
        </a:prstGeom>
      </xdr:spPr>
    </xdr:pic>
  </etc:cellImage>
  <etc:cellImage>
    <xdr:pic>
      <xdr:nvPicPr>
        <xdr:cNvPr id="24" name="ID_EB4E4E42E0DB4A8FBF1D636DCB9533E7"/>
        <xdr:cNvPicPr>
          <a:picLocks noChangeAspect="1"/>
        </xdr:cNvPicPr>
      </xdr:nvPicPr>
      <xdr:blipFill>
        <a:blip r:embed="rId4"/>
        <a:srcRect/>
        <a:stretch>
          <a:fillRect/>
        </a:stretch>
      </xdr:blipFill>
      <xdr:spPr>
        <a:xfrm>
          <a:off x="1762125" y="8804275"/>
          <a:ext cx="1181100" cy="828675"/>
        </a:xfrm>
        <a:prstGeom prst="rect">
          <a:avLst/>
        </a:prstGeom>
      </xdr:spPr>
    </xdr:pic>
  </etc:cellImage>
  <etc:cellImage>
    <xdr:pic>
      <xdr:nvPicPr>
        <xdr:cNvPr id="29" name="ID_B6B85AE6E3254657820FEAD75A930756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957070" y="12260580"/>
          <a:ext cx="790575" cy="8502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7" name="ID_5F2893F63C804242B0985B49F25025CB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543050" y="13357225"/>
          <a:ext cx="1323975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6" name="ID_67FF0DA9A2FD46B78E85CA527C5D3F5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856105" y="14977110"/>
          <a:ext cx="993140" cy="8648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8" name="ID_EAE2BA129E744A108E78CEAD57935242"/>
        <xdr:cNvPicPr>
          <a:picLocks noChangeAspect="1"/>
        </xdr:cNvPicPr>
      </xdr:nvPicPr>
      <xdr:blipFill>
        <a:blip r:embed="rId8"/>
        <a:srcRect/>
        <a:stretch>
          <a:fillRect/>
        </a:stretch>
      </xdr:blipFill>
      <xdr:spPr>
        <a:xfrm>
          <a:off x="1762125" y="16284575"/>
          <a:ext cx="1181100" cy="828675"/>
        </a:xfrm>
        <a:prstGeom prst="rect">
          <a:avLst/>
        </a:prstGeom>
      </xdr:spPr>
    </xdr:pic>
  </etc:cellImage>
  <etc:cellImage>
    <xdr:pic>
      <xdr:nvPicPr>
        <xdr:cNvPr id="35" name="ID_94724864965F4E468D91EEBE5CA06CE8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847215" y="17202785"/>
          <a:ext cx="1010920" cy="89725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<sst xmlns="http://schemas.openxmlformats.org/spreadsheetml/2006/main" count="112" uniqueCount="72">
  <si>
    <t>食堂厨房设备报价清单</t>
  </si>
  <si>
    <t>编号</t>
  </si>
  <si>
    <t>设备名称</t>
  </si>
  <si>
    <t>产品图片</t>
  </si>
  <si>
    <t>规格尺寸(WxDxH)</t>
  </si>
  <si>
    <t>技术参数</t>
  </si>
  <si>
    <t>数量</t>
  </si>
  <si>
    <t>单位</t>
  </si>
  <si>
    <t>单价最高限价（元）</t>
  </si>
  <si>
    <t>总金额最高限价（元）</t>
  </si>
  <si>
    <t>备注</t>
  </si>
  <si>
    <t>A蔬菜加工区（一楼）</t>
  </si>
  <si>
    <t>A07</t>
  </si>
  <si>
    <t>毛刷清洗机</t>
  </si>
  <si>
    <t>1335*700*940</t>
  </si>
  <si>
    <t>1、尺寸：≥1300*700*900mm
2、电压：380V；功率：≥1.1kW；生产能力：≥450kg/h；
3、用途：用于根茎类果蔬的清洗、去皮。适用于马铃薯、胡萝卜、芋头等根茎类果蔬的清洗去皮；</t>
  </si>
  <si>
    <t>台</t>
  </si>
  <si>
    <t/>
  </si>
  <si>
    <t>A08</t>
  </si>
  <si>
    <t>双层平板工作台</t>
  </si>
  <si>
    <t>1800*800*800</t>
  </si>
  <si>
    <t>201#不锈钢材质。台面采用1.0mm不锈钢板，内衬15mm防潮木板，周边包加强筋。底板采用1.0mm不锈钢板。立柱采用38*38*1.0mm不锈钢管，配可调节子弹脚。</t>
  </si>
  <si>
    <t xml:space="preserve"> </t>
  </si>
  <si>
    <t>C肉类加工（一楼）</t>
  </si>
  <si>
    <t>B01</t>
  </si>
  <si>
    <t>双层平板工作台(加厚)</t>
  </si>
  <si>
    <t>B02</t>
  </si>
  <si>
    <t>四层栅格货架</t>
  </si>
  <si>
    <t>1500*500*1550</t>
  </si>
  <si>
    <t>立柱采用201#38*38*1.0mm不锈钢管，每层边框采用38*25*1.0mm不锈钢管，撑条采用30*15*1.0mm不锈钢管。配可调节子弹脚。</t>
  </si>
  <si>
    <t>C售卖间（一楼）</t>
  </si>
  <si>
    <t>C06</t>
  </si>
  <si>
    <t>1500*700*800</t>
  </si>
  <si>
    <t>C07</t>
  </si>
  <si>
    <t>保温汤池</t>
  </si>
  <si>
    <t>1.8米冲孔平板</t>
  </si>
  <si>
    <t>D洗碗间（一楼）</t>
  </si>
  <si>
    <t>E烹饪间（一楼）</t>
  </si>
  <si>
    <t>E01</t>
  </si>
  <si>
    <t>定制调料台</t>
  </si>
  <si>
    <t>1840*800*800</t>
  </si>
  <si>
    <t>201#不锈钢材质。台面、中隔板、底板采用1.0mm不锈钢板。内衬15mm防潮木板，周边包加强筋。侧板、门板采用1.0mm不锈钢板，移动滑轮门。配6寸不锈钢可调节重力脚。</t>
  </si>
  <si>
    <t>E02</t>
  </si>
  <si>
    <t>E03</t>
  </si>
  <si>
    <t>1500*500*1500</t>
  </si>
  <si>
    <t>F鸡蛋库</t>
  </si>
  <si>
    <t>J烹饪间(二楼）</t>
  </si>
  <si>
    <t>J01</t>
  </si>
  <si>
    <t>J02</t>
  </si>
  <si>
    <t>J04</t>
  </si>
  <si>
    <t>电饼档</t>
  </si>
  <si>
    <t>80型</t>
  </si>
  <si>
    <t>220V/6.8kw，1台锅圈高50mm。三台锅圈高30mm。</t>
  </si>
  <si>
    <t>J05</t>
  </si>
  <si>
    <t>扒炉</t>
  </si>
  <si>
    <t>730*500*230</t>
  </si>
  <si>
    <t>220V/4.4KW</t>
  </si>
  <si>
    <t>K白案间</t>
  </si>
  <si>
    <t>L粉面间</t>
  </si>
  <si>
    <t>L02</t>
  </si>
  <si>
    <t>双头燃气煮面炉</t>
  </si>
  <si>
    <t>1300*800*800+200</t>
  </si>
  <si>
    <t>主体采用201不锈钢板制作。</t>
  </si>
  <si>
    <t>O其他</t>
  </si>
  <si>
    <t>O04</t>
  </si>
  <si>
    <t>筷子车</t>
  </si>
  <si>
    <t>700*450*800</t>
  </si>
  <si>
    <t>电压:220V
功率:350W
材质:304不锈钢
机械旋钮</t>
  </si>
  <si>
    <t>汤桶柜架</t>
  </si>
  <si>
    <t>1218*700*803</t>
  </si>
  <si>
    <t>不锈钢材质。台面采用1.2mm不锈钢板，周边包加强筋，带排水开关。底板采用1.2mm不锈钢板。立柱采用38*38*1.0mm不锈钢管，配可调节子弹脚。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</si>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</sst>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&quot;厨&quot;&quot;房&quot;&quot;设&quot;&quot;备&quot;&quot;总&quot;&quot;额&quot;&quot;为&quot;&quot;人&quot;&quot;民&quot;&quot;币&quot;&quot;:&quot;General&quot;元&quot;&quot;整&quot;&quot;。&quot;"/>
    <numFmt numFmtId="177" formatCode="&quot;￥&quot;#,##0.00_);[Red]\(&quot;￥&quot;#,##0.00\)"/>
  </numFmts>
  <fonts count="28">
    <font>
      <sz val="11"/>
      <color theme="1"/>
      <name val="宋体"/>
      <charset val="134"/>
      <scheme val="minor"/>
    </font>
    <font>
      <b/>
      <sz val="14"/>
      <color indexed="8"/>
      <name val="楷体_GB2312"/>
      <charset val="134"/>
    </font>
    <font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价单样版(空白)_无名氏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jpe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jpe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view="pageBreakPreview" zoomScaleNormal="100" topLeftCell="A17" workbookViewId="0">
      <selection activeCell="D5" sqref="D5"/>
    </sheetView>
  </sheetViews>
  <sheetFormatPr defaultColWidth="9" defaultRowHeight="13.5"/>
  <cols>
    <col min="1" max="1" width="17.625" customWidth="1"/>
    <col min="2" max="2" width="12.125" customWidth="1"/>
    <col min="3" max="3" width="29.525" customWidth="1"/>
    <col min="4" max="4" width="13.75" customWidth="1"/>
    <col min="5" max="5" width="34.625" customWidth="1"/>
  </cols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2.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" t="s">
        <v>10</v>
      </c>
    </row>
    <row r="3" spans="1:10">
      <c r="A3" s="4" t="s">
        <v>11</v>
      </c>
      <c r="B3" s="4"/>
      <c r="C3" s="4"/>
      <c r="D3" s="5"/>
      <c r="E3" s="6"/>
      <c r="F3" s="6"/>
      <c r="G3" s="6"/>
      <c r="H3" s="6"/>
      <c r="I3" s="6"/>
      <c r="J3" s="33"/>
    </row>
    <row r="4" ht="202.5" spans="1:10">
      <c r="A4" s="7" t="s">
        <v>12</v>
      </c>
      <c r="B4" s="7" t="s">
        <v>13</v>
      </c>
      <c r="C4" s="8" t="str">
        <f>_xlfn.DISPIMG("ID_87BE0CF25EFE4139931AD23FDB24E545",1)</f>
        <v>=DISPIMG("ID_87BE0CF25EFE4139931AD23FDB24E545",1)</v>
      </c>
      <c r="D4" s="9" t="s">
        <v>14</v>
      </c>
      <c r="E4" s="10" t="s">
        <v>15</v>
      </c>
      <c r="F4" s="7">
        <v>1</v>
      </c>
      <c r="G4" s="7" t="s">
        <v>16</v>
      </c>
      <c r="H4" s="7">
        <f>1500+14250</f>
        <v>15750</v>
      </c>
      <c r="I4" s="7">
        <f t="shared" ref="I4:I8" si="0">H4*F4</f>
        <v>15750</v>
      </c>
      <c r="J4" s="7" t="s">
        <v>17</v>
      </c>
    </row>
    <row r="5" ht="168.75" spans="1:10">
      <c r="A5" s="7" t="s">
        <v>18</v>
      </c>
      <c r="B5" s="7" t="s">
        <v>19</v>
      </c>
      <c r="C5" s="8" t="str">
        <f>_xlfn.DISPIMG("ID_26EB6D35E5104C7C953562039065D050",1)</f>
        <v>=DISPIMG("ID_26EB6D35E5104C7C953562039065D050",1)</v>
      </c>
      <c r="D5" s="7" t="s">
        <v>20</v>
      </c>
      <c r="E5" s="10" t="s">
        <v>21</v>
      </c>
      <c r="F5" s="7">
        <v>4</v>
      </c>
      <c r="G5" s="7" t="s">
        <v>16</v>
      </c>
      <c r="H5" s="7">
        <v>960</v>
      </c>
      <c r="I5" s="7">
        <f t="shared" si="0"/>
        <v>3840</v>
      </c>
      <c r="J5" s="7" t="s">
        <v>22</v>
      </c>
    </row>
    <row r="6" spans="1:10">
      <c r="A6" s="11" t="s">
        <v>23</v>
      </c>
      <c r="B6" s="11"/>
      <c r="C6" s="11"/>
      <c r="D6" s="5"/>
      <c r="E6" s="2"/>
      <c r="F6" s="2"/>
      <c r="G6" s="2"/>
      <c r="H6" s="12"/>
      <c r="I6" s="2"/>
      <c r="J6" s="18"/>
    </row>
    <row r="7" ht="45" spans="1:10">
      <c r="A7" s="7" t="s">
        <v>24</v>
      </c>
      <c r="B7" s="7" t="s">
        <v>25</v>
      </c>
      <c r="C7" s="8" t="str">
        <f>_xlfn.DISPIMG("ID_26EB6D35E5104C7C953562039065D050",1)</f>
        <v>=DISPIMG("ID_26EB6D35E5104C7C953562039065D050",1)</v>
      </c>
      <c r="D7" s="7" t="s">
        <v>20</v>
      </c>
      <c r="E7" s="10" t="s">
        <v>21</v>
      </c>
      <c r="F7" s="7">
        <v>3</v>
      </c>
      <c r="G7" s="7" t="s">
        <v>16</v>
      </c>
      <c r="H7" s="7">
        <v>1300</v>
      </c>
      <c r="I7" s="7">
        <f t="shared" si="0"/>
        <v>3900</v>
      </c>
      <c r="J7" s="7" t="s">
        <v>22</v>
      </c>
    </row>
    <row r="8" ht="33.75" spans="1:10">
      <c r="A8" s="7" t="s">
        <v>26</v>
      </c>
      <c r="B8" s="7" t="s">
        <v>27</v>
      </c>
      <c r="C8" s="8" t="str">
        <f>_xlfn.DISPIMG("ID_D77A41E1B43D4CF0BB5CA3A7515FED37",1)</f>
        <v>=DISPIMG("ID_D77A41E1B43D4CF0BB5CA3A7515FED37",1)</v>
      </c>
      <c r="D8" s="7" t="s">
        <v>28</v>
      </c>
      <c r="E8" s="10" t="s">
        <v>29</v>
      </c>
      <c r="F8" s="7">
        <v>2</v>
      </c>
      <c r="G8" s="7" t="s">
        <v>16</v>
      </c>
      <c r="H8" s="7">
        <v>920</v>
      </c>
      <c r="I8" s="7">
        <f t="shared" si="0"/>
        <v>1840</v>
      </c>
      <c r="J8" s="7" t="s">
        <v>22</v>
      </c>
    </row>
    <row r="9" spans="1:10">
      <c r="A9" s="11" t="s">
        <v>30</v>
      </c>
      <c r="B9" s="11"/>
      <c r="C9" s="11"/>
      <c r="D9" s="5"/>
      <c r="E9" s="2"/>
      <c r="F9" s="2"/>
      <c r="G9" s="2"/>
      <c r="H9" s="12"/>
      <c r="I9" s="2"/>
      <c r="J9" s="18"/>
    </row>
    <row r="10" ht="168.75" spans="1:10">
      <c r="A10" s="7" t="s">
        <v>31</v>
      </c>
      <c r="B10" s="7" t="s">
        <v>19</v>
      </c>
      <c r="C10" s="8" t="str">
        <f>_xlfn.DISPIMG("ID_C37F96368BCC460D97FB300989F9F2BD",1)</f>
        <v>=DISPIMG("ID_C37F96368BCC460D97FB300989F9F2BD",1)</v>
      </c>
      <c r="D10" s="13" t="s">
        <v>32</v>
      </c>
      <c r="E10" s="10" t="s">
        <v>21</v>
      </c>
      <c r="F10" s="7">
        <v>5</v>
      </c>
      <c r="G10" s="7" t="s">
        <v>16</v>
      </c>
      <c r="H10" s="7">
        <v>960</v>
      </c>
      <c r="I10" s="7">
        <f t="shared" ref="I10:I16" si="1">H10*F10</f>
        <v>4800</v>
      </c>
      <c r="J10" s="7"/>
    </row>
    <row r="11" spans="1:10">
      <c r="A11" s="7" t="s">
        <v>33</v>
      </c>
      <c r="B11" s="7" t="s">
        <v>34</v>
      </c>
      <c r="C11" s="7"/>
      <c r="D11" s="7" t="s">
        <v>20</v>
      </c>
      <c r="E11" s="7" t="s">
        <v>35</v>
      </c>
      <c r="F11" s="7">
        <v>2</v>
      </c>
      <c r="G11" s="7" t="s">
        <v>16</v>
      </c>
      <c r="H11" s="7">
        <v>1600</v>
      </c>
      <c r="I11" s="7">
        <f t="shared" si="1"/>
        <v>3200</v>
      </c>
      <c r="J11" s="7"/>
    </row>
    <row r="12" spans="1:10">
      <c r="A12" s="11" t="s">
        <v>36</v>
      </c>
      <c r="B12" s="11"/>
      <c r="C12" s="11"/>
      <c r="D12" s="5"/>
      <c r="E12" s="2"/>
      <c r="F12" s="2"/>
      <c r="G12" s="2"/>
      <c r="H12" s="12"/>
      <c r="I12" s="2"/>
      <c r="J12" s="18"/>
    </row>
    <row r="13" spans="1:10">
      <c r="A13" s="11" t="s">
        <v>37</v>
      </c>
      <c r="B13" s="11"/>
      <c r="C13" s="11"/>
      <c r="D13" s="5"/>
      <c r="E13" s="2"/>
      <c r="F13" s="2"/>
      <c r="G13" s="2"/>
      <c r="H13" s="12"/>
      <c r="I13" s="2"/>
      <c r="J13" s="18"/>
    </row>
    <row r="14" ht="180" spans="1:10">
      <c r="A14" s="7" t="s">
        <v>38</v>
      </c>
      <c r="B14" s="7" t="s">
        <v>39</v>
      </c>
      <c r="C14" s="8" t="str">
        <f>_xlfn.DISPIMG("ID_B33C0260245B47DA942F3E720D55DA4F",1)</f>
        <v>=DISPIMG("ID_B33C0260245B47DA942F3E720D55DA4F",1)</v>
      </c>
      <c r="D14" s="7" t="s">
        <v>40</v>
      </c>
      <c r="E14" s="10" t="s">
        <v>41</v>
      </c>
      <c r="F14" s="7">
        <v>1</v>
      </c>
      <c r="G14" s="7" t="s">
        <v>16</v>
      </c>
      <c r="H14" s="7">
        <v>2230</v>
      </c>
      <c r="I14" s="7">
        <f t="shared" si="1"/>
        <v>2230</v>
      </c>
      <c r="J14" s="7" t="s">
        <v>17</v>
      </c>
    </row>
    <row r="15" ht="168.75" spans="1:10">
      <c r="A15" s="7" t="s">
        <v>42</v>
      </c>
      <c r="B15" s="7" t="s">
        <v>19</v>
      </c>
      <c r="C15" s="8" t="str">
        <f>_xlfn.DISPIMG("ID_4B2AB3DBFF1842FE8B4F068182F7E55A",1)</f>
        <v>=DISPIMG("ID_4B2AB3DBFF1842FE8B4F068182F7E55A",1)</v>
      </c>
      <c r="D15" s="7" t="s">
        <v>20</v>
      </c>
      <c r="E15" s="10" t="s">
        <v>21</v>
      </c>
      <c r="F15" s="7">
        <v>6</v>
      </c>
      <c r="G15" s="7" t="s">
        <v>16</v>
      </c>
      <c r="H15" s="7">
        <v>1060</v>
      </c>
      <c r="I15" s="7">
        <f t="shared" si="1"/>
        <v>6360</v>
      </c>
      <c r="J15" s="7" t="s">
        <v>22</v>
      </c>
    </row>
    <row r="16" ht="135" spans="1:10">
      <c r="A16" s="7" t="s">
        <v>43</v>
      </c>
      <c r="B16" s="7" t="s">
        <v>27</v>
      </c>
      <c r="C16" s="8" t="str">
        <f>_xlfn.DISPIMG("ID_EB4E4E42E0DB4A8FBF1D636DCB9533E7",1)</f>
        <v>=DISPIMG("ID_EB4E4E42E0DB4A8FBF1D636DCB9533E7",1)</v>
      </c>
      <c r="D16" s="7" t="s">
        <v>44</v>
      </c>
      <c r="E16" s="10" t="s">
        <v>29</v>
      </c>
      <c r="F16" s="7">
        <v>4</v>
      </c>
      <c r="G16" s="7" t="s">
        <v>16</v>
      </c>
      <c r="H16" s="7">
        <v>920</v>
      </c>
      <c r="I16" s="7">
        <f t="shared" si="1"/>
        <v>3680</v>
      </c>
      <c r="J16" s="7" t="s">
        <v>17</v>
      </c>
    </row>
    <row r="17" spans="1:10">
      <c r="A17" s="11" t="s">
        <v>45</v>
      </c>
      <c r="B17" s="11"/>
      <c r="C17" s="11"/>
      <c r="D17" s="5"/>
      <c r="E17" s="2"/>
      <c r="F17" s="2"/>
      <c r="G17" s="2"/>
      <c r="H17" s="12"/>
      <c r="I17" s="2"/>
      <c r="J17" s="18"/>
    </row>
    <row r="18" spans="1:10">
      <c r="A18" s="11" t="s">
        <v>46</v>
      </c>
      <c r="B18" s="14"/>
      <c r="C18" s="15"/>
      <c r="D18" s="16"/>
      <c r="E18" s="17"/>
      <c r="F18" s="14"/>
      <c r="G18" s="14"/>
      <c r="H18" s="14"/>
      <c r="I18" s="14"/>
      <c r="J18" s="7"/>
    </row>
    <row r="19" ht="180" spans="1:10">
      <c r="A19" s="7" t="s">
        <v>47</v>
      </c>
      <c r="B19" s="7" t="s">
        <v>39</v>
      </c>
      <c r="C19" s="8" t="str">
        <f>_xlfn.DISPIMG("ID_66402AC8E92F49EAA821406F8F115E67",1)</f>
        <v>=DISPIMG("ID_66402AC8E92F49EAA821406F8F115E67",1)</v>
      </c>
      <c r="D19" s="7" t="s">
        <v>40</v>
      </c>
      <c r="E19" s="10" t="s">
        <v>41</v>
      </c>
      <c r="F19" s="7">
        <v>1</v>
      </c>
      <c r="G19" s="7" t="s">
        <v>16</v>
      </c>
      <c r="H19" s="7">
        <v>2230</v>
      </c>
      <c r="I19" s="7">
        <f t="shared" ref="I19:I22" si="2">H19*F19</f>
        <v>2230</v>
      </c>
      <c r="J19" s="7" t="s">
        <v>17</v>
      </c>
    </row>
    <row r="20" ht="168.75" spans="1:10">
      <c r="A20" s="7" t="s">
        <v>48</v>
      </c>
      <c r="B20" s="7" t="s">
        <v>19</v>
      </c>
      <c r="C20" s="8" t="str">
        <f>_xlfn.DISPIMG("ID_99E5C1F891E04F9E8162E2D6252E11FA",1)</f>
        <v>=DISPIMG("ID_99E5C1F891E04F9E8162E2D6252E11FA",1)</v>
      </c>
      <c r="D20" s="7" t="s">
        <v>20</v>
      </c>
      <c r="E20" s="10" t="s">
        <v>21</v>
      </c>
      <c r="F20" s="7">
        <v>6</v>
      </c>
      <c r="G20" s="7" t="s">
        <v>16</v>
      </c>
      <c r="H20" s="7">
        <v>1060</v>
      </c>
      <c r="I20" s="7">
        <f t="shared" si="2"/>
        <v>6360</v>
      </c>
      <c r="J20" s="7" t="s">
        <v>17</v>
      </c>
    </row>
    <row r="21" ht="57.9" spans="1:10">
      <c r="A21" s="7" t="s">
        <v>49</v>
      </c>
      <c r="B21" s="18" t="s">
        <v>50</v>
      </c>
      <c r="C21" s="19" t="str">
        <f>_xlfn.DISPIMG("ID_B6B85AE6E3254657820FEAD75A930756",1)</f>
        <v>=DISPIMG("ID_B6B85AE6E3254657820FEAD75A930756",1)</v>
      </c>
      <c r="D21" s="18" t="s">
        <v>51</v>
      </c>
      <c r="E21" s="20" t="s">
        <v>52</v>
      </c>
      <c r="F21" s="18">
        <v>3</v>
      </c>
      <c r="G21" s="18" t="s">
        <v>16</v>
      </c>
      <c r="H21" s="18">
        <v>3200</v>
      </c>
      <c r="I21" s="18">
        <f t="shared" si="2"/>
        <v>9600</v>
      </c>
      <c r="J21" s="18" t="s">
        <v>22</v>
      </c>
    </row>
    <row r="22" ht="31.25" spans="1:10">
      <c r="A22" s="7" t="s">
        <v>53</v>
      </c>
      <c r="B22" s="21" t="s">
        <v>54</v>
      </c>
      <c r="C22" s="22" t="str">
        <f>_xlfn.DISPIMG("ID_5F2893F63C804242B0985B49F25025CB",1)</f>
        <v>=DISPIMG("ID_5F2893F63C804242B0985B49F25025CB",1)</v>
      </c>
      <c r="D22" s="23" t="s">
        <v>55</v>
      </c>
      <c r="E22" s="24" t="s">
        <v>56</v>
      </c>
      <c r="F22" s="21">
        <v>1</v>
      </c>
      <c r="G22" s="21" t="s">
        <v>16</v>
      </c>
      <c r="H22" s="21">
        <v>840</v>
      </c>
      <c r="I22" s="21">
        <f t="shared" si="2"/>
        <v>840</v>
      </c>
      <c r="J22" s="34"/>
    </row>
    <row r="23" spans="1:10">
      <c r="A23" s="11" t="s">
        <v>57</v>
      </c>
      <c r="B23" s="11"/>
      <c r="C23" s="11"/>
      <c r="D23" s="5"/>
      <c r="E23" s="2"/>
      <c r="F23" s="2"/>
      <c r="G23" s="2"/>
      <c r="H23" s="12"/>
      <c r="I23" s="2"/>
      <c r="J23" s="18"/>
    </row>
    <row r="24" spans="1:10">
      <c r="A24" s="11" t="s">
        <v>58</v>
      </c>
      <c r="B24" s="11"/>
      <c r="C24" s="11"/>
      <c r="D24" s="5"/>
      <c r="E24" s="2"/>
      <c r="F24" s="2"/>
      <c r="G24" s="2"/>
      <c r="H24" s="12"/>
      <c r="I24" s="2"/>
      <c r="J24" s="18"/>
    </row>
    <row r="25" ht="47.3" spans="1:10">
      <c r="A25" s="11" t="s">
        <v>59</v>
      </c>
      <c r="B25" s="21" t="s">
        <v>60</v>
      </c>
      <c r="C25" s="25" t="str">
        <f>_xlfn.DISPIMG("ID_67FF0DA9A2FD46B78E85CA527C5D3F54",1)</f>
        <v>=DISPIMG("ID_67FF0DA9A2FD46B78E85CA527C5D3F54",1)</v>
      </c>
      <c r="D25" s="21" t="s">
        <v>61</v>
      </c>
      <c r="E25" s="24" t="s">
        <v>62</v>
      </c>
      <c r="F25" s="21">
        <v>1</v>
      </c>
      <c r="G25" s="21" t="s">
        <v>16</v>
      </c>
      <c r="H25" s="21">
        <v>4100</v>
      </c>
      <c r="I25" s="21">
        <f>H25*F25</f>
        <v>4100</v>
      </c>
      <c r="J25" s="34"/>
    </row>
    <row r="26" spans="1:10">
      <c r="A26" s="11" t="s">
        <v>63</v>
      </c>
      <c r="B26" s="11"/>
      <c r="C26" s="11"/>
      <c r="D26" s="5"/>
      <c r="E26" s="2"/>
      <c r="F26" s="2"/>
      <c r="G26" s="2"/>
      <c r="H26" s="12"/>
      <c r="I26" s="2"/>
      <c r="J26" s="18"/>
    </row>
    <row r="27" ht="56.25" spans="1:10">
      <c r="A27" s="7" t="s">
        <v>64</v>
      </c>
      <c r="B27" s="7" t="s">
        <v>65</v>
      </c>
      <c r="C27" s="8" t="str">
        <f>_xlfn.DISPIMG("ID_EAE2BA129E744A108E78CEAD57935242",1)</f>
        <v>=DISPIMG("ID_EAE2BA129E744A108E78CEAD57935242",1)</v>
      </c>
      <c r="D27" s="7" t="s">
        <v>66</v>
      </c>
      <c r="E27" s="26" t="s">
        <v>67</v>
      </c>
      <c r="F27" s="7">
        <v>4</v>
      </c>
      <c r="G27" s="7" t="s">
        <v>16</v>
      </c>
      <c r="H27" s="7">
        <v>1300</v>
      </c>
      <c r="I27" s="7">
        <f>H27*F27</f>
        <v>5200</v>
      </c>
      <c r="J27" s="7" t="s">
        <v>17</v>
      </c>
    </row>
    <row r="28" ht="72.9" spans="1:10">
      <c r="A28" s="18"/>
      <c r="B28" s="18" t="s">
        <v>68</v>
      </c>
      <c r="C28" s="25" t="str">
        <f>_xlfn.DISPIMG("ID_94724864965F4E468D91EEBE5CA06CE8",1)</f>
        <v>=DISPIMG("ID_94724864965F4E468D91EEBE5CA06CE8",1)</v>
      </c>
      <c r="D28" s="21" t="s">
        <v>69</v>
      </c>
      <c r="E28" s="27" t="s">
        <v>70</v>
      </c>
      <c r="F28" s="28">
        <v>3</v>
      </c>
      <c r="G28" s="28" t="s">
        <v>16</v>
      </c>
      <c r="H28" s="29">
        <v>1170</v>
      </c>
      <c r="I28" s="18">
        <f>H28*F28</f>
        <v>3510</v>
      </c>
      <c r="J28" s="34"/>
    </row>
    <row r="29" spans="1:10">
      <c r="A29" s="30"/>
      <c r="B29" s="30" t="s">
        <v>71</v>
      </c>
      <c r="C29" s="30"/>
      <c r="D29" s="30"/>
      <c r="E29" s="31"/>
      <c r="F29" s="31"/>
      <c r="G29" s="31"/>
      <c r="H29" s="32"/>
      <c r="I29" s="31">
        <f>SUM(I4:I28)</f>
        <v>77440</v>
      </c>
      <c r="J29" s="31"/>
    </row>
  </sheetData>
  <mergeCells count="1">
    <mergeCell ref="A1:J1"/>
  </mergeCells>
  <pageMargins left="0.75" right="0.75" top="1" bottom="1" header="0.5" footer="0.5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dcterms:created xsi:type="dcterms:W3CDTF">2025-08-07T11:22:00Z</dcterms:created>
  <dcterms:modified xsi:type="dcterms:W3CDTF">2025-08-09T03:08:15Z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C14F212E3BF24CD68580D5C1B9AEC8D7_13</vt:lpwstr>
  </property>
  <property fmtid="{D5CDD505-2E9C-101B-9397-08002B2CF9AE}" pid="3" name="KSOProductBuildVer">
    <vt:lpwstr>2052-12.1.0.21915</vt:lpwstr>
  </property>
</Properties>
</file>