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040" windowHeight="9180" tabRatio="782" firstSheet="1" activeTab="1"/>
  </bookViews>
  <sheets>
    <sheet name="成本" sheetId="3" state="hidden" r:id="rId1"/>
    <sheet name="空调参数" sheetId="1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<sst xmlns="http://schemas.openxmlformats.org/spreadsheetml/2006/main" count="323" uniqueCount="195">
  <si>
    <t>中央空调工程</t>
  </si>
  <si>
    <t>工程名称：梓潼工人医院门诊大楼</t>
  </si>
  <si>
    <t>设计日期：2019年5月17日</t>
  </si>
  <si>
    <t>序号</t>
  </si>
  <si>
    <t>名  称</t>
  </si>
  <si>
    <t>单位</t>
  </si>
  <si>
    <t>数量</t>
  </si>
  <si>
    <t>单价</t>
  </si>
  <si>
    <t>合计</t>
  </si>
  <si>
    <t>备 注</t>
  </si>
  <si>
    <t>一</t>
  </si>
  <si>
    <t>主机设备</t>
  </si>
  <si>
    <t>HVR-1460W</t>
  </si>
  <si>
    <t>台</t>
  </si>
  <si>
    <t>海信</t>
  </si>
  <si>
    <t>HVR-1800W</t>
  </si>
  <si>
    <t>室内机</t>
  </si>
  <si>
    <t>HVR-22KF</t>
  </si>
  <si>
    <t>海信风管式</t>
  </si>
  <si>
    <t>HVR-45FG</t>
  </si>
  <si>
    <t>海信高静压</t>
  </si>
  <si>
    <t>HVR-28Q</t>
  </si>
  <si>
    <t>海信四面送风</t>
  </si>
  <si>
    <t>HVR-36Q</t>
  </si>
  <si>
    <t>HVR-40Q</t>
  </si>
  <si>
    <t>HVR-45Q</t>
  </si>
  <si>
    <t>HVR-63Q</t>
  </si>
  <si>
    <t>HVR-90Q</t>
  </si>
  <si>
    <t>HVR-100Q</t>
  </si>
  <si>
    <t>HVR-112Q</t>
  </si>
  <si>
    <t>HVR-125Q</t>
  </si>
  <si>
    <t>线控器</t>
  </si>
  <si>
    <t>个</t>
  </si>
  <si>
    <t>A</t>
  </si>
  <si>
    <t>设备小计</t>
  </si>
  <si>
    <t>二</t>
  </si>
  <si>
    <t>空调管道系统主材、配件</t>
  </si>
  <si>
    <t>铜管</t>
  </si>
  <si>
    <r>
      <rPr>
        <sz val="12"/>
        <rFont val="宋体"/>
        <charset val="134"/>
      </rPr>
      <t>Φ6.4*0.</t>
    </r>
    <r>
      <rPr>
        <sz val="12"/>
        <rFont val="宋体"/>
        <charset val="134"/>
      </rPr>
      <t>6</t>
    </r>
  </si>
  <si>
    <t>米</t>
  </si>
  <si>
    <r>
      <rPr>
        <sz val="12"/>
        <rFont val="宋体"/>
        <charset val="134"/>
      </rPr>
      <t>龙煜R</t>
    </r>
    <r>
      <rPr>
        <sz val="12"/>
        <rFont val="宋体"/>
        <charset val="134"/>
      </rPr>
      <t>410a</t>
    </r>
    <r>
      <rPr>
        <sz val="12"/>
        <rFont val="宋体"/>
        <charset val="134"/>
      </rPr>
      <t>加厚型</t>
    </r>
  </si>
  <si>
    <r>
      <rPr>
        <sz val="12"/>
        <rFont val="宋体"/>
        <charset val="134"/>
      </rPr>
      <t>Φ9.5*0.</t>
    </r>
    <r>
      <rPr>
        <sz val="12"/>
        <rFont val="宋体"/>
        <charset val="134"/>
      </rPr>
      <t>6</t>
    </r>
  </si>
  <si>
    <r>
      <rPr>
        <sz val="12"/>
        <rFont val="宋体"/>
        <charset val="134"/>
      </rPr>
      <t>Φ12.7*</t>
    </r>
    <r>
      <rPr>
        <sz val="12"/>
        <rFont val="宋体"/>
        <charset val="134"/>
      </rPr>
      <t>0.65</t>
    </r>
  </si>
  <si>
    <r>
      <rPr>
        <sz val="12"/>
        <rFont val="宋体"/>
        <charset val="134"/>
      </rPr>
      <t>Φ15.9*</t>
    </r>
    <r>
      <rPr>
        <sz val="12"/>
        <rFont val="宋体"/>
        <charset val="134"/>
      </rPr>
      <t>0.8</t>
    </r>
  </si>
  <si>
    <r>
      <rPr>
        <sz val="12"/>
        <rFont val="宋体"/>
        <charset val="134"/>
      </rPr>
      <t>Φ19.1*</t>
    </r>
    <r>
      <rPr>
        <sz val="12"/>
        <rFont val="宋体"/>
        <charset val="134"/>
      </rPr>
      <t>0.8</t>
    </r>
  </si>
  <si>
    <r>
      <rPr>
        <sz val="12"/>
        <rFont val="宋体"/>
        <charset val="134"/>
      </rPr>
      <t>Φ</t>
    </r>
    <r>
      <rPr>
        <sz val="12"/>
        <rFont val="宋体"/>
        <charset val="134"/>
      </rPr>
      <t>22.2</t>
    </r>
    <r>
      <rPr>
        <sz val="12"/>
        <rFont val="宋体"/>
        <charset val="134"/>
      </rPr>
      <t>*</t>
    </r>
    <r>
      <rPr>
        <sz val="12"/>
        <rFont val="宋体"/>
        <charset val="134"/>
      </rPr>
      <t>1</t>
    </r>
  </si>
  <si>
    <r>
      <rPr>
        <sz val="12"/>
        <rFont val="宋体"/>
        <charset val="134"/>
      </rPr>
      <t>Φ</t>
    </r>
    <r>
      <rPr>
        <sz val="12"/>
        <rFont val="宋体"/>
        <charset val="134"/>
      </rPr>
      <t>25.4</t>
    </r>
    <r>
      <rPr>
        <sz val="12"/>
        <rFont val="宋体"/>
        <charset val="134"/>
      </rPr>
      <t>*</t>
    </r>
    <r>
      <rPr>
        <sz val="12"/>
        <rFont val="宋体"/>
        <charset val="134"/>
      </rPr>
      <t>1</t>
    </r>
  </si>
  <si>
    <r>
      <rPr>
        <sz val="12"/>
        <rFont val="宋体"/>
        <charset val="134"/>
      </rPr>
      <t>Φ</t>
    </r>
    <r>
      <rPr>
        <sz val="12"/>
        <rFont val="宋体"/>
        <charset val="134"/>
      </rPr>
      <t>28.6</t>
    </r>
    <r>
      <rPr>
        <sz val="12"/>
        <rFont val="宋体"/>
        <charset val="134"/>
      </rPr>
      <t>*</t>
    </r>
    <r>
      <rPr>
        <sz val="12"/>
        <rFont val="宋体"/>
        <charset val="134"/>
      </rPr>
      <t>1</t>
    </r>
  </si>
  <si>
    <t>Φ31.8*1</t>
  </si>
  <si>
    <t>Φ38.1*1</t>
  </si>
  <si>
    <t>Φ44.4*1</t>
  </si>
  <si>
    <t>Φ22.2*1直接</t>
  </si>
  <si>
    <t>只</t>
  </si>
  <si>
    <t>Φ25.4*1直接</t>
  </si>
  <si>
    <t>Φ28.6*1直接</t>
  </si>
  <si>
    <t>Φ31.8*1.4直接</t>
  </si>
  <si>
    <t>Φ38.1*1.4直接</t>
  </si>
  <si>
    <t>Φ44.4*1.4直接</t>
  </si>
  <si>
    <t>Φ22.2*1弯头</t>
  </si>
  <si>
    <t>Φ25.4*1弯头</t>
  </si>
  <si>
    <t>Φ28.6*1弯头</t>
  </si>
  <si>
    <t>Φ31.8*1.4弯头</t>
  </si>
  <si>
    <t>Φ38.1*1.4弯头</t>
  </si>
  <si>
    <t>Φ44.4*1.4弯头</t>
  </si>
  <si>
    <t>保温</t>
  </si>
  <si>
    <t>Φ6.4*15</t>
  </si>
  <si>
    <t>Φ9.5*20</t>
  </si>
  <si>
    <t>Φ12.7*20</t>
  </si>
  <si>
    <t>Φ15.9*20</t>
  </si>
  <si>
    <t>Φ19.1*20</t>
  </si>
  <si>
    <t>Φ22.2*20</t>
  </si>
  <si>
    <t>Φ25.4*20</t>
  </si>
  <si>
    <t>Φ28.6*20</t>
  </si>
  <si>
    <t>Φ31.8*20</t>
  </si>
  <si>
    <t>Φ38.1*20</t>
  </si>
  <si>
    <t>Φ44.4*20</t>
  </si>
  <si>
    <t>铜管分歧管</t>
  </si>
  <si>
    <t>HFQ-102F</t>
  </si>
  <si>
    <t>套</t>
  </si>
  <si>
    <t>海信日立专用</t>
  </si>
  <si>
    <t>HFQ-162F</t>
  </si>
  <si>
    <t>HFQ-242F</t>
  </si>
  <si>
    <t>HFQ-302F</t>
  </si>
  <si>
    <t>HFQ-406F</t>
  </si>
  <si>
    <r>
      <rPr>
        <sz val="12"/>
        <rFont val="宋体"/>
        <charset val="134"/>
      </rPr>
      <t>冷凝水管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U</t>
    </r>
    <r>
      <rPr>
        <sz val="12"/>
        <rFont val="宋体"/>
        <charset val="134"/>
      </rPr>
      <t>-PVC管</t>
    </r>
  </si>
  <si>
    <r>
      <rPr>
        <sz val="12"/>
        <rFont val="宋体"/>
        <charset val="134"/>
      </rPr>
      <t>D</t>
    </r>
    <r>
      <rPr>
        <sz val="12"/>
        <rFont val="宋体"/>
        <charset val="134"/>
      </rPr>
      <t>N25</t>
    </r>
  </si>
  <si>
    <t>排水专用</t>
  </si>
  <si>
    <t>DN50</t>
  </si>
  <si>
    <t>冷凝水管保温</t>
  </si>
  <si>
    <r>
      <rPr>
        <sz val="12"/>
        <rFont val="宋体"/>
        <charset val="134"/>
      </rPr>
      <t>D</t>
    </r>
    <r>
      <rPr>
        <sz val="12"/>
        <rFont val="宋体"/>
        <charset val="134"/>
      </rPr>
      <t>N25保温</t>
    </r>
  </si>
  <si>
    <t>阻燃定制</t>
  </si>
  <si>
    <t>DN50保温</t>
  </si>
  <si>
    <t>水管管件</t>
  </si>
  <si>
    <t>DN25弯头</t>
  </si>
  <si>
    <t>伟邦</t>
  </si>
  <si>
    <t>DN50弯头</t>
  </si>
  <si>
    <t>DN25直接</t>
  </si>
  <si>
    <t>DN50直接</t>
  </si>
  <si>
    <t>DN25*25三通</t>
  </si>
  <si>
    <t>DN50*25三通</t>
  </si>
  <si>
    <t>胶水</t>
  </si>
  <si>
    <t>瓶</t>
  </si>
  <si>
    <t>卡箍</t>
  </si>
  <si>
    <t>水钻</t>
  </si>
  <si>
    <t>双孔</t>
  </si>
  <si>
    <t>氮气</t>
  </si>
  <si>
    <t>惰性保护焊.保压</t>
  </si>
  <si>
    <r>
      <rPr>
        <sz val="12"/>
        <rFont val="宋体"/>
        <charset val="134"/>
      </rPr>
      <t>R</t>
    </r>
    <r>
      <rPr>
        <sz val="12"/>
        <rFont val="宋体"/>
        <charset val="134"/>
      </rPr>
      <t>410a环保冷媒</t>
    </r>
  </si>
  <si>
    <r>
      <rPr>
        <sz val="12"/>
        <rFont val="宋体"/>
        <charset val="134"/>
      </rPr>
      <t>K</t>
    </r>
    <r>
      <rPr>
        <sz val="12"/>
        <rFont val="宋体"/>
        <charset val="134"/>
      </rPr>
      <t>g</t>
    </r>
  </si>
  <si>
    <t>美国杜邦</t>
  </si>
  <si>
    <t>吊杆</t>
  </si>
  <si>
    <t>国标</t>
  </si>
  <si>
    <t>拉爆螺丝</t>
  </si>
  <si>
    <t>副</t>
  </si>
  <si>
    <t>管道保护壳</t>
  </si>
  <si>
    <t>管道保护套管</t>
  </si>
  <si>
    <t>铜焊条</t>
  </si>
  <si>
    <t>根</t>
  </si>
  <si>
    <t>金牛制冷</t>
  </si>
  <si>
    <t>辅材</t>
  </si>
  <si>
    <t>批</t>
  </si>
  <si>
    <t xml:space="preserve"> 三</t>
  </si>
  <si>
    <t>空调风系统</t>
  </si>
  <si>
    <t>双层百叶风口</t>
  </si>
  <si>
    <t>200*200</t>
  </si>
  <si>
    <t>ABS防凝露风口</t>
  </si>
  <si>
    <t>550*150</t>
  </si>
  <si>
    <t>单层百叶风口（带滤网）</t>
  </si>
  <si>
    <t>600*280</t>
  </si>
  <si>
    <t>800*280</t>
  </si>
  <si>
    <t>复合风板</t>
  </si>
  <si>
    <t>m2</t>
  </si>
  <si>
    <t>上海杰瑞</t>
  </si>
  <si>
    <t>复合风道制作</t>
  </si>
  <si>
    <t>现场制作</t>
  </si>
  <si>
    <t>检修口350*350</t>
  </si>
  <si>
    <t>铝箔软接</t>
  </si>
  <si>
    <t>江阴邦特</t>
  </si>
  <si>
    <t>风系统辅材</t>
  </si>
  <si>
    <t>四</t>
  </si>
  <si>
    <t>室内电源线</t>
  </si>
  <si>
    <t>屏蔽信号线2*0.5mm2</t>
  </si>
  <si>
    <t>大多联机信号线</t>
  </si>
  <si>
    <t>护套信号线2*0.5mm2</t>
  </si>
  <si>
    <t>线控器/定频风管机信号线</t>
  </si>
  <si>
    <r>
      <rPr>
        <sz val="12"/>
        <rFont val="宋体"/>
        <charset val="134"/>
      </rPr>
      <t>PVC穿线管1</t>
    </r>
    <r>
      <rPr>
        <sz val="12"/>
        <rFont val="宋体"/>
        <charset val="134"/>
      </rPr>
      <t>6</t>
    </r>
  </si>
  <si>
    <t>中材</t>
  </si>
  <si>
    <t>布电人工</t>
  </si>
  <si>
    <t>50--70元/台</t>
  </si>
  <si>
    <t>内机</t>
  </si>
  <si>
    <t>桥架</t>
  </si>
  <si>
    <t>抗老化</t>
  </si>
  <si>
    <t>5*16mm2带铠</t>
  </si>
  <si>
    <t>60元/米</t>
  </si>
  <si>
    <t>控制器开槽、线盒</t>
  </si>
  <si>
    <t>38元/米</t>
  </si>
  <si>
    <t>B</t>
  </si>
  <si>
    <t>工程材料小计</t>
  </si>
  <si>
    <t>C</t>
  </si>
  <si>
    <t>人工费</t>
  </si>
  <si>
    <t>主机</t>
  </si>
  <si>
    <t>D</t>
  </si>
  <si>
    <t>吊装费、搬、运费</t>
  </si>
  <si>
    <t>小工装（市区：200；郊区：300）；大工装（市区：500；郊区：800）；吊装（500--1000）</t>
  </si>
  <si>
    <t>E</t>
  </si>
  <si>
    <t>税金</t>
  </si>
  <si>
    <r>
      <rPr>
        <sz val="12"/>
        <rFont val="宋体"/>
        <charset val="134"/>
      </rPr>
      <t>(</t>
    </r>
    <r>
      <rPr>
        <sz val="12"/>
        <rFont val="宋体"/>
        <charset val="134"/>
      </rPr>
      <t>A</t>
    </r>
    <r>
      <rPr>
        <sz val="12"/>
        <rFont val="宋体"/>
        <charset val="134"/>
      </rPr>
      <t>项+……+</t>
    </r>
    <r>
      <rPr>
        <sz val="12"/>
        <rFont val="宋体"/>
        <charset val="134"/>
      </rPr>
      <t>D</t>
    </r>
    <r>
      <rPr>
        <sz val="12"/>
        <rFont val="宋体"/>
        <charset val="134"/>
      </rPr>
      <t>项)*3.52%</t>
    </r>
  </si>
  <si>
    <t>五</t>
  </si>
  <si>
    <t>工程总造价</t>
  </si>
  <si>
    <r>
      <rPr>
        <sz val="12"/>
        <rFont val="宋体"/>
        <charset val="134"/>
      </rPr>
      <t xml:space="preserve">   A项+……+</t>
    </r>
    <r>
      <rPr>
        <sz val="12"/>
        <rFont val="宋体"/>
        <charset val="134"/>
      </rPr>
      <t>E</t>
    </r>
    <r>
      <rPr>
        <sz val="12"/>
        <rFont val="宋体"/>
        <charset val="134"/>
      </rPr>
      <t>项</t>
    </r>
  </si>
  <si>
    <t>注：1、报价不含空调配电箱、空开及主电源，主电源线预留至内、外机位（由甲方负责制作,乙方不承担费用）。</t>
  </si>
  <si>
    <t>2、本报价不包括主机基础工程。(由甲方负责制作,乙方不承担费用）。</t>
  </si>
  <si>
    <t>3、空调的送回风口及检修口开孔由装修专业负责，乙方提供尺寸。(检修口由甲方负责制作,乙方不承担费用)。</t>
  </si>
  <si>
    <t>4、如需开线槽、线盒，由甲方负责，乙方不承担费用。</t>
  </si>
  <si>
    <t>5、本方案报价有效截止日期一个月。</t>
  </si>
  <si>
    <t>6、对于其中不详细情况，商谈确定之后再行报价。</t>
  </si>
  <si>
    <t>7、本报价不含税金。</t>
  </si>
  <si>
    <t>8、本报价只限于此项目。</t>
  </si>
  <si>
    <t>负责人：</t>
  </si>
  <si>
    <t>设计师：张洪波</t>
  </si>
  <si>
    <t>空调参数表</t>
  </si>
  <si>
    <r>
      <rPr>
        <sz val="10.5"/>
        <color indexed="8"/>
        <rFont val="宋体"/>
        <charset val="134"/>
      </rPr>
      <t>名</t>
    </r>
    <r>
      <rPr>
        <sz val="10.5"/>
        <color indexed="8"/>
        <rFont val="宋体"/>
        <charset val="134"/>
      </rPr>
      <t>称</t>
    </r>
  </si>
  <si>
    <t>技术参数</t>
  </si>
  <si>
    <t>备注</t>
  </si>
  <si>
    <t>室内直流360出风嵌入机3P</t>
  </si>
  <si>
    <t>8台</t>
  </si>
  <si>
    <t>1.设备型式 ：嵌入式</t>
  </si>
  <si>
    <t>2.性能参数 ：冷量 ≥7.3kW；</t>
  </si>
  <si>
    <t>热量 ≥9.2kW；</t>
  </si>
  <si>
    <t>风量（高速档）≥1410m3/h；</t>
  </si>
  <si>
    <t>额定制冷功率(W)≤ 2200W；额定制热功率(W)≤ 2700W；</t>
  </si>
  <si>
    <t>电压(V)220；</t>
  </si>
  <si>
    <t>内机运行噪声（高速档））dB(A)：≤46。外机机运行噪声dB(A)：≤54。</t>
  </si>
  <si>
    <t>能效：≤4.18</t>
  </si>
  <si>
    <t>3.配遥控器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</si>
</sst>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);[Red]\(0.00\)"/>
  </numFmts>
  <fonts count="29">
    <font>
      <sz val="11"/>
      <color indexed="8"/>
      <name val="宋体"/>
      <charset val="134"/>
    </font>
    <font>
      <sz val="10.5"/>
      <color indexed="8"/>
      <name val="宋体"/>
      <charset val="134"/>
    </font>
    <font>
      <sz val="12"/>
      <name val="宋体"/>
      <charset val="134"/>
    </font>
    <font>
      <b/>
      <sz val="18"/>
      <name val="黑体"/>
      <charset val="134"/>
    </font>
    <font>
      <sz val="12"/>
      <name val="黑体"/>
      <charset val="134"/>
    </font>
    <font>
      <b/>
      <sz val="12"/>
      <name val="宋体"/>
      <charset val="134"/>
    </font>
    <font>
      <sz val="10"/>
      <name val="Helv"/>
      <charset val="134"/>
    </font>
    <font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4" borderId="1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0" fillId="6" borderId="15" applyNumberFormat="0" applyAlignment="0" applyProtection="0">
      <alignment vertical="center"/>
    </xf>
    <xf numFmtId="0" fontId="21" fillId="7" borderId="17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 indent="2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0" fontId="0" fillId="0" borderId="5" xfId="0" applyBorder="1">
      <alignment vertical="center"/>
    </xf>
    <xf numFmtId="0" fontId="1" fillId="0" borderId="7" xfId="0" applyFont="1" applyBorder="1" applyAlignment="1">
      <alignment horizontal="justify" vertical="center" wrapText="1"/>
    </xf>
    <xf numFmtId="0" fontId="2" fillId="0" borderId="0" xfId="0" applyFont="1" applyFill="1" applyBorder="1" applyAlignment="1"/>
    <xf numFmtId="176" fontId="2" fillId="0" borderId="0" xfId="0" applyNumberFormat="1" applyFont="1" applyFill="1" applyBorder="1" applyAlignment="1"/>
    <xf numFmtId="0" fontId="2" fillId="0" borderId="0" xfId="49" applyNumberFormat="1" applyFont="1"/>
    <xf numFmtId="0" fontId="3" fillId="0" borderId="8" xfId="49" applyFont="1" applyBorder="1" applyAlignment="1">
      <alignment horizontal="center" vertical="center"/>
    </xf>
    <xf numFmtId="0" fontId="4" fillId="0" borderId="8" xfId="49" applyFont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176" fontId="5" fillId="0" borderId="8" xfId="0" applyNumberFormat="1" applyFont="1" applyFill="1" applyBorder="1" applyAlignment="1">
      <alignment horizontal="left" vertical="center"/>
    </xf>
    <xf numFmtId="0" fontId="6" fillId="0" borderId="8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77" fontId="2" fillId="0" borderId="8" xfId="0" applyNumberFormat="1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/>
    </xf>
    <xf numFmtId="0" fontId="2" fillId="2" borderId="8" xfId="5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/>
    </xf>
    <xf numFmtId="178" fontId="2" fillId="0" borderId="8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8" fillId="0" borderId="9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/>
    </xf>
    <xf numFmtId="176" fontId="2" fillId="3" borderId="8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176" fontId="7" fillId="3" borderId="8" xfId="0" applyNumberFormat="1" applyFont="1" applyFill="1" applyBorder="1" applyAlignment="1">
      <alignment horizontal="center" vertical="center"/>
    </xf>
    <xf numFmtId="2" fontId="5" fillId="0" borderId="8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9" fontId="2" fillId="0" borderId="8" xfId="0" applyNumberFormat="1" applyFont="1" applyFill="1" applyBorder="1" applyAlignment="1">
      <alignment horizontal="center" vertical="center"/>
    </xf>
    <xf numFmtId="9" fontId="2" fillId="0" borderId="0" xfId="0" applyNumberFormat="1" applyFont="1" applyFill="1" applyBorder="1" applyAlignment="1"/>
    <xf numFmtId="0" fontId="2" fillId="0" borderId="8" xfId="0" applyFont="1" applyFill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x0007_" xfId="49"/>
    <cellStyle name="常规 2" xfId="50"/>
    <cellStyle name="常规_Sheet2" xfId="51"/>
  </cellStyles>
  <tableStyles count="0" defaultTableStyle="Table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1"/>
  <sheetViews>
    <sheetView topLeftCell="A22" workbookViewId="0">
      <selection activeCell="I100" sqref="I100"/>
    </sheetView>
  </sheetViews>
  <sheetFormatPr defaultColWidth="9" defaultRowHeight="15.6"/>
  <cols>
    <col min="1" max="1" width="3.88888888888889" style="11" customWidth="1"/>
    <col min="2" max="2" width="25" style="11" customWidth="1"/>
    <col min="3" max="3" width="4.88888888888889" style="11" customWidth="1"/>
    <col min="4" max="4" width="7.22222222222222" style="12" customWidth="1"/>
    <col min="5" max="5" width="9.33333333333333" style="12" customWidth="1"/>
    <col min="6" max="6" width="11.3333333333333" style="12" customWidth="1"/>
    <col min="7" max="7" width="17.2222222222222" style="13" customWidth="1"/>
    <col min="8" max="8" width="10.7777777777778" style="11" customWidth="1"/>
    <col min="9" max="9" width="13.7777777777778" style="11" customWidth="1"/>
    <col min="10" max="10" width="12.6666666666667" style="11"/>
    <col min="11" max="16384" width="9" style="11"/>
  </cols>
  <sheetData>
    <row r="1" ht="22.2" spans="1:7">
      <c r="A1" s="14" t="s">
        <v>0</v>
      </c>
      <c r="B1" s="14"/>
      <c r="C1" s="14"/>
      <c r="D1" s="14"/>
      <c r="E1" s="14"/>
      <c r="F1" s="14"/>
      <c r="G1" s="14"/>
    </row>
    <row r="2" spans="1:7">
      <c r="A2" s="15" t="s">
        <v>1</v>
      </c>
      <c r="B2" s="15"/>
      <c r="C2" s="15"/>
      <c r="D2" s="15"/>
      <c r="E2" s="15"/>
      <c r="F2" s="15"/>
      <c r="G2" s="15"/>
    </row>
    <row r="3" spans="1:7">
      <c r="A3" s="15" t="s">
        <v>2</v>
      </c>
      <c r="B3" s="15"/>
      <c r="C3" s="15"/>
      <c r="D3" s="15"/>
      <c r="E3" s="15"/>
      <c r="F3" s="15"/>
      <c r="G3" s="15"/>
    </row>
    <row r="4" spans="1:7">
      <c r="A4" s="16" t="s">
        <v>3</v>
      </c>
      <c r="B4" s="16" t="s">
        <v>4</v>
      </c>
      <c r="C4" s="16" t="s">
        <v>5</v>
      </c>
      <c r="D4" s="17" t="s">
        <v>6</v>
      </c>
      <c r="E4" s="17" t="s">
        <v>7</v>
      </c>
      <c r="F4" s="17" t="s">
        <v>8</v>
      </c>
      <c r="G4" s="16" t="s">
        <v>9</v>
      </c>
    </row>
    <row r="5" spans="1:9">
      <c r="A5" s="16" t="s">
        <v>10</v>
      </c>
      <c r="B5" s="18" t="s">
        <v>11</v>
      </c>
      <c r="C5" s="18"/>
      <c r="D5" s="19"/>
      <c r="E5" s="19"/>
      <c r="F5" s="19"/>
      <c r="G5" s="20"/>
      <c r="I5" s="33"/>
    </row>
    <row r="6" spans="1:9">
      <c r="A6" s="21">
        <v>1</v>
      </c>
      <c r="B6" s="21" t="s">
        <v>12</v>
      </c>
      <c r="C6" s="21" t="s">
        <v>13</v>
      </c>
      <c r="D6" s="22">
        <v>1</v>
      </c>
      <c r="E6" s="23">
        <f>15680*2+23280*2</f>
        <v>77920</v>
      </c>
      <c r="F6" s="23">
        <f t="shared" ref="F6:F11" si="0">E6*D6</f>
        <v>77920</v>
      </c>
      <c r="G6" s="21" t="s">
        <v>14</v>
      </c>
      <c r="I6" s="34">
        <f>E6/0.7</f>
        <v>111314.285714286</v>
      </c>
    </row>
    <row r="7" spans="1:9">
      <c r="A7" s="21"/>
      <c r="B7" s="21" t="s">
        <v>15</v>
      </c>
      <c r="C7" s="21" t="s">
        <v>13</v>
      </c>
      <c r="D7" s="22">
        <v>1</v>
      </c>
      <c r="E7" s="23">
        <f>23280*4</f>
        <v>93120</v>
      </c>
      <c r="F7" s="23">
        <f t="shared" si="0"/>
        <v>93120</v>
      </c>
      <c r="G7" s="21" t="s">
        <v>14</v>
      </c>
      <c r="I7" s="34">
        <f>E7/0.7</f>
        <v>133028.571428571</v>
      </c>
    </row>
    <row r="8" spans="1:9">
      <c r="A8" s="21"/>
      <c r="B8" s="18" t="s">
        <v>16</v>
      </c>
      <c r="C8" s="21"/>
      <c r="D8" s="22"/>
      <c r="E8" s="23"/>
      <c r="F8" s="23"/>
      <c r="G8" s="21"/>
      <c r="I8" s="34">
        <f t="shared" ref="I8:I20" si="1">E8/0.7</f>
        <v>0</v>
      </c>
    </row>
    <row r="9" spans="1:9">
      <c r="A9" s="21"/>
      <c r="B9" s="24" t="s">
        <v>17</v>
      </c>
      <c r="C9" s="21" t="s">
        <v>13</v>
      </c>
      <c r="D9" s="22">
        <v>1</v>
      </c>
      <c r="E9" s="23">
        <v>1980</v>
      </c>
      <c r="F9" s="23">
        <f t="shared" si="0"/>
        <v>1980</v>
      </c>
      <c r="G9" s="21" t="s">
        <v>18</v>
      </c>
      <c r="I9" s="34">
        <f t="shared" si="1"/>
        <v>2828.57142857143</v>
      </c>
    </row>
    <row r="10" spans="1:9">
      <c r="A10" s="21"/>
      <c r="B10" s="24" t="s">
        <v>19</v>
      </c>
      <c r="C10" s="21" t="s">
        <v>13</v>
      </c>
      <c r="D10" s="22">
        <v>3</v>
      </c>
      <c r="E10" s="23">
        <v>2040</v>
      </c>
      <c r="F10" s="23">
        <f t="shared" si="0"/>
        <v>6120</v>
      </c>
      <c r="G10" s="21" t="s">
        <v>20</v>
      </c>
      <c r="I10" s="34">
        <f t="shared" si="1"/>
        <v>2914.28571428571</v>
      </c>
    </row>
    <row r="11" spans="1:9">
      <c r="A11" s="21"/>
      <c r="B11" s="24" t="s">
        <v>21</v>
      </c>
      <c r="C11" s="21" t="s">
        <v>13</v>
      </c>
      <c r="D11" s="22">
        <v>37</v>
      </c>
      <c r="E11" s="23">
        <v>2138</v>
      </c>
      <c r="F11" s="23">
        <f t="shared" si="0"/>
        <v>79106</v>
      </c>
      <c r="G11" s="21" t="s">
        <v>22</v>
      </c>
      <c r="I11" s="34">
        <f t="shared" si="1"/>
        <v>3054.28571428571</v>
      </c>
    </row>
    <row r="12" spans="1:9">
      <c r="A12" s="21"/>
      <c r="B12" s="24" t="s">
        <v>23</v>
      </c>
      <c r="C12" s="21" t="s">
        <v>13</v>
      </c>
      <c r="D12" s="22">
        <v>6</v>
      </c>
      <c r="E12" s="23">
        <v>2280</v>
      </c>
      <c r="F12" s="23">
        <f t="shared" ref="F12:F20" si="2">E12*D12</f>
        <v>13680</v>
      </c>
      <c r="G12" s="21" t="s">
        <v>22</v>
      </c>
      <c r="I12" s="34">
        <f t="shared" si="1"/>
        <v>3257.14285714286</v>
      </c>
    </row>
    <row r="13" spans="1:9">
      <c r="A13" s="21"/>
      <c r="B13" s="24" t="s">
        <v>24</v>
      </c>
      <c r="C13" s="21" t="s">
        <v>13</v>
      </c>
      <c r="D13" s="22">
        <v>12</v>
      </c>
      <c r="E13" s="23">
        <v>2280</v>
      </c>
      <c r="F13" s="23">
        <f t="shared" si="2"/>
        <v>27360</v>
      </c>
      <c r="G13" s="21" t="s">
        <v>22</v>
      </c>
      <c r="I13" s="34">
        <f t="shared" si="1"/>
        <v>3257.14285714286</v>
      </c>
    </row>
    <row r="14" spans="1:9">
      <c r="A14" s="21"/>
      <c r="B14" s="24" t="s">
        <v>25</v>
      </c>
      <c r="C14" s="21" t="s">
        <v>13</v>
      </c>
      <c r="D14" s="22">
        <v>22</v>
      </c>
      <c r="E14" s="23">
        <v>2340</v>
      </c>
      <c r="F14" s="23">
        <f t="shared" si="2"/>
        <v>51480</v>
      </c>
      <c r="G14" s="21" t="s">
        <v>22</v>
      </c>
      <c r="I14" s="34">
        <f t="shared" si="1"/>
        <v>3342.85714285714</v>
      </c>
    </row>
    <row r="15" spans="1:9">
      <c r="A15" s="21"/>
      <c r="B15" s="24" t="s">
        <v>26</v>
      </c>
      <c r="C15" s="21" t="s">
        <v>13</v>
      </c>
      <c r="D15" s="22">
        <v>2</v>
      </c>
      <c r="E15" s="23">
        <v>2445</v>
      </c>
      <c r="F15" s="23">
        <f t="shared" si="2"/>
        <v>4890</v>
      </c>
      <c r="G15" s="21" t="s">
        <v>22</v>
      </c>
      <c r="I15" s="34">
        <f t="shared" si="1"/>
        <v>3492.85714285714</v>
      </c>
    </row>
    <row r="16" spans="1:9">
      <c r="A16" s="21"/>
      <c r="B16" s="24" t="s">
        <v>27</v>
      </c>
      <c r="C16" s="21" t="s">
        <v>13</v>
      </c>
      <c r="D16" s="22">
        <v>3</v>
      </c>
      <c r="E16" s="23">
        <v>2648</v>
      </c>
      <c r="F16" s="23">
        <f t="shared" si="2"/>
        <v>7944</v>
      </c>
      <c r="G16" s="21" t="s">
        <v>22</v>
      </c>
      <c r="I16" s="34">
        <f t="shared" si="1"/>
        <v>3782.85714285714</v>
      </c>
    </row>
    <row r="17" spans="1:9">
      <c r="A17" s="21"/>
      <c r="B17" s="24" t="s">
        <v>28</v>
      </c>
      <c r="C17" s="21" t="s">
        <v>13</v>
      </c>
      <c r="D17" s="22">
        <v>4</v>
      </c>
      <c r="E17" s="23">
        <v>2843</v>
      </c>
      <c r="F17" s="23">
        <f t="shared" si="2"/>
        <v>11372</v>
      </c>
      <c r="G17" s="21" t="s">
        <v>22</v>
      </c>
      <c r="I17" s="34">
        <f t="shared" si="1"/>
        <v>4061.42857142857</v>
      </c>
    </row>
    <row r="18" spans="1:9">
      <c r="A18" s="21"/>
      <c r="B18" s="24" t="s">
        <v>29</v>
      </c>
      <c r="C18" s="21" t="s">
        <v>13</v>
      </c>
      <c r="D18" s="22">
        <v>3</v>
      </c>
      <c r="E18" s="23">
        <v>2843</v>
      </c>
      <c r="F18" s="23">
        <f t="shared" si="2"/>
        <v>8529</v>
      </c>
      <c r="G18" s="21" t="s">
        <v>22</v>
      </c>
      <c r="I18" s="34">
        <f t="shared" si="1"/>
        <v>4061.42857142857</v>
      </c>
    </row>
    <row r="19" spans="1:9">
      <c r="A19" s="21"/>
      <c r="B19" s="24" t="s">
        <v>30</v>
      </c>
      <c r="C19" s="21" t="s">
        <v>13</v>
      </c>
      <c r="D19" s="22">
        <v>1</v>
      </c>
      <c r="E19" s="23">
        <v>2992</v>
      </c>
      <c r="F19" s="23">
        <f t="shared" si="2"/>
        <v>2992</v>
      </c>
      <c r="G19" s="21" t="s">
        <v>22</v>
      </c>
      <c r="I19" s="34">
        <f t="shared" si="1"/>
        <v>4274.28571428571</v>
      </c>
    </row>
    <row r="20" spans="1:9">
      <c r="A20" s="21"/>
      <c r="B20" s="21" t="s">
        <v>31</v>
      </c>
      <c r="C20" s="21" t="s">
        <v>32</v>
      </c>
      <c r="D20" s="22">
        <v>94</v>
      </c>
      <c r="E20" s="23">
        <v>200</v>
      </c>
      <c r="F20" s="23">
        <f t="shared" si="2"/>
        <v>18800</v>
      </c>
      <c r="G20" s="21" t="s">
        <v>14</v>
      </c>
      <c r="I20" s="34">
        <f t="shared" si="1"/>
        <v>285.714285714286</v>
      </c>
    </row>
    <row r="21" spans="1:7">
      <c r="A21" s="16" t="s">
        <v>33</v>
      </c>
      <c r="B21" s="25" t="s">
        <v>34</v>
      </c>
      <c r="C21" s="21"/>
      <c r="D21" s="22"/>
      <c r="E21" s="23"/>
      <c r="F21" s="17">
        <f>SUM(F6:F20)</f>
        <v>405293</v>
      </c>
      <c r="G21" s="21"/>
    </row>
    <row r="22" spans="1:9">
      <c r="A22" s="16" t="s">
        <v>35</v>
      </c>
      <c r="B22" s="18" t="s">
        <v>36</v>
      </c>
      <c r="C22" s="16"/>
      <c r="D22" s="22"/>
      <c r="E22" s="23"/>
      <c r="F22" s="23"/>
      <c r="G22" s="21"/>
      <c r="I22" s="35"/>
    </row>
    <row r="23" spans="1:9">
      <c r="A23" s="21">
        <v>1</v>
      </c>
      <c r="B23" s="26" t="s">
        <v>37</v>
      </c>
      <c r="C23" s="21"/>
      <c r="D23" s="22"/>
      <c r="E23" s="23"/>
      <c r="F23" s="23"/>
      <c r="G23" s="21"/>
      <c r="I23" s="35"/>
    </row>
    <row r="24" spans="1:9">
      <c r="A24" s="21"/>
      <c r="B24" s="26" t="s">
        <v>38</v>
      </c>
      <c r="C24" s="21" t="s">
        <v>39</v>
      </c>
      <c r="D24" s="22">
        <v>230</v>
      </c>
      <c r="E24" s="27">
        <v>5.49</v>
      </c>
      <c r="F24" s="23">
        <f>E24*D24</f>
        <v>1262.7</v>
      </c>
      <c r="G24" s="21" t="s">
        <v>40</v>
      </c>
      <c r="H24" s="11">
        <v>192</v>
      </c>
      <c r="I24" s="36">
        <f t="shared" ref="I24:I34" si="3">H24*1.2</f>
        <v>230.4</v>
      </c>
    </row>
    <row r="25" spans="1:9">
      <c r="A25" s="21"/>
      <c r="B25" s="26" t="s">
        <v>41</v>
      </c>
      <c r="C25" s="21" t="s">
        <v>39</v>
      </c>
      <c r="D25" s="22">
        <v>367</v>
      </c>
      <c r="E25" s="27">
        <v>9.38</v>
      </c>
      <c r="F25" s="23">
        <f t="shared" ref="F25:F56" si="4">E25*D25</f>
        <v>3442.46</v>
      </c>
      <c r="G25" s="21" t="s">
        <v>40</v>
      </c>
      <c r="H25" s="11">
        <v>306</v>
      </c>
      <c r="I25" s="36">
        <f t="shared" si="3"/>
        <v>367.2</v>
      </c>
    </row>
    <row r="26" spans="1:9">
      <c r="A26" s="21"/>
      <c r="B26" s="26" t="s">
        <v>42</v>
      </c>
      <c r="C26" s="21" t="s">
        <v>39</v>
      </c>
      <c r="D26" s="22">
        <v>263</v>
      </c>
      <c r="E26" s="23">
        <v>12.5</v>
      </c>
      <c r="F26" s="23">
        <f t="shared" si="4"/>
        <v>3287.5</v>
      </c>
      <c r="G26" s="21" t="s">
        <v>40</v>
      </c>
      <c r="H26" s="11">
        <v>219</v>
      </c>
      <c r="I26" s="36">
        <f t="shared" si="3"/>
        <v>262.8</v>
      </c>
    </row>
    <row r="27" spans="1:9">
      <c r="A27" s="21"/>
      <c r="B27" s="26" t="s">
        <v>43</v>
      </c>
      <c r="C27" s="21" t="s">
        <v>39</v>
      </c>
      <c r="D27" s="22">
        <v>304</v>
      </c>
      <c r="E27" s="23">
        <v>21.25</v>
      </c>
      <c r="F27" s="23">
        <f t="shared" si="4"/>
        <v>6460</v>
      </c>
      <c r="G27" s="21" t="s">
        <v>40</v>
      </c>
      <c r="H27" s="11">
        <v>253</v>
      </c>
      <c r="I27" s="36">
        <f t="shared" si="3"/>
        <v>303.6</v>
      </c>
    </row>
    <row r="28" spans="1:9">
      <c r="A28" s="21"/>
      <c r="B28" s="26" t="s">
        <v>44</v>
      </c>
      <c r="C28" s="21" t="s">
        <v>39</v>
      </c>
      <c r="D28" s="22">
        <v>118</v>
      </c>
      <c r="E28" s="23">
        <v>26.25</v>
      </c>
      <c r="F28" s="23">
        <f t="shared" si="4"/>
        <v>3097.5</v>
      </c>
      <c r="G28" s="21" t="s">
        <v>40</v>
      </c>
      <c r="H28" s="11">
        <v>98</v>
      </c>
      <c r="I28" s="36">
        <f t="shared" si="3"/>
        <v>117.6</v>
      </c>
    </row>
    <row r="29" spans="1:16">
      <c r="A29" s="21"/>
      <c r="B29" s="26" t="s">
        <v>45</v>
      </c>
      <c r="C29" s="21" t="s">
        <v>39</v>
      </c>
      <c r="D29" s="22">
        <v>70</v>
      </c>
      <c r="E29" s="23">
        <v>33.7</v>
      </c>
      <c r="F29" s="23">
        <f t="shared" si="4"/>
        <v>2359</v>
      </c>
      <c r="G29" s="21" t="s">
        <v>40</v>
      </c>
      <c r="H29" s="28">
        <v>58</v>
      </c>
      <c r="I29" s="36">
        <f t="shared" si="3"/>
        <v>69.6</v>
      </c>
      <c r="J29" s="28"/>
      <c r="K29" s="28"/>
      <c r="L29" s="28"/>
      <c r="M29" s="28"/>
      <c r="N29" s="28"/>
      <c r="O29" s="28"/>
      <c r="P29" s="28"/>
    </row>
    <row r="30" spans="1:9">
      <c r="A30" s="21"/>
      <c r="B30" s="26" t="s">
        <v>46</v>
      </c>
      <c r="C30" s="21" t="s">
        <v>39</v>
      </c>
      <c r="D30" s="22">
        <v>25</v>
      </c>
      <c r="E30" s="23">
        <v>39.2</v>
      </c>
      <c r="F30" s="23">
        <f t="shared" si="4"/>
        <v>980</v>
      </c>
      <c r="G30" s="21" t="s">
        <v>40</v>
      </c>
      <c r="H30" s="11">
        <v>21</v>
      </c>
      <c r="I30" s="36">
        <f t="shared" si="3"/>
        <v>25.2</v>
      </c>
    </row>
    <row r="31" spans="1:9">
      <c r="A31" s="21"/>
      <c r="B31" s="26" t="s">
        <v>47</v>
      </c>
      <c r="C31" s="21" t="s">
        <v>39</v>
      </c>
      <c r="D31" s="22">
        <v>40</v>
      </c>
      <c r="E31" s="23">
        <v>43.3</v>
      </c>
      <c r="F31" s="23">
        <f t="shared" si="4"/>
        <v>1732</v>
      </c>
      <c r="G31" s="21" t="s">
        <v>40</v>
      </c>
      <c r="H31" s="11">
        <v>33</v>
      </c>
      <c r="I31" s="36">
        <f t="shared" si="3"/>
        <v>39.6</v>
      </c>
    </row>
    <row r="32" spans="1:9">
      <c r="A32" s="21"/>
      <c r="B32" s="26" t="s">
        <v>48</v>
      </c>
      <c r="C32" s="21" t="s">
        <v>39</v>
      </c>
      <c r="D32" s="22">
        <v>36</v>
      </c>
      <c r="E32" s="23">
        <v>54</v>
      </c>
      <c r="F32" s="23">
        <f t="shared" si="4"/>
        <v>1944</v>
      </c>
      <c r="G32" s="21" t="s">
        <v>40</v>
      </c>
      <c r="H32" s="11">
        <v>30</v>
      </c>
      <c r="I32" s="36">
        <f t="shared" si="3"/>
        <v>36</v>
      </c>
    </row>
    <row r="33" spans="1:9">
      <c r="A33" s="21"/>
      <c r="B33" s="26" t="s">
        <v>49</v>
      </c>
      <c r="C33" s="21" t="s">
        <v>39</v>
      </c>
      <c r="D33" s="22">
        <v>18</v>
      </c>
      <c r="E33" s="23">
        <v>76.52</v>
      </c>
      <c r="F33" s="23">
        <f t="shared" si="4"/>
        <v>1377.36</v>
      </c>
      <c r="G33" s="21" t="s">
        <v>40</v>
      </c>
      <c r="H33" s="11">
        <v>15</v>
      </c>
      <c r="I33" s="36">
        <f t="shared" si="3"/>
        <v>18</v>
      </c>
    </row>
    <row r="34" spans="1:9">
      <c r="A34" s="21"/>
      <c r="B34" s="26" t="s">
        <v>50</v>
      </c>
      <c r="C34" s="21" t="s">
        <v>39</v>
      </c>
      <c r="D34" s="22">
        <v>36</v>
      </c>
      <c r="E34" s="23">
        <v>105</v>
      </c>
      <c r="F34" s="23">
        <f t="shared" si="4"/>
        <v>3780</v>
      </c>
      <c r="G34" s="21" t="s">
        <v>40</v>
      </c>
      <c r="H34" s="11">
        <v>30</v>
      </c>
      <c r="I34" s="36">
        <f t="shared" si="3"/>
        <v>36</v>
      </c>
    </row>
    <row r="35" spans="1:9">
      <c r="A35" s="21"/>
      <c r="B35" s="26" t="s">
        <v>51</v>
      </c>
      <c r="C35" s="21" t="s">
        <v>52</v>
      </c>
      <c r="D35" s="22">
        <v>23</v>
      </c>
      <c r="E35" s="23">
        <v>4.3</v>
      </c>
      <c r="F35" s="23">
        <f t="shared" si="4"/>
        <v>98.9</v>
      </c>
      <c r="G35" s="21" t="s">
        <v>40</v>
      </c>
      <c r="I35" s="36"/>
    </row>
    <row r="36" spans="1:9">
      <c r="A36" s="21"/>
      <c r="B36" s="26" t="s">
        <v>53</v>
      </c>
      <c r="C36" s="21" t="s">
        <v>52</v>
      </c>
      <c r="D36" s="22">
        <v>8</v>
      </c>
      <c r="E36" s="23">
        <v>4.86</v>
      </c>
      <c r="F36" s="23">
        <f t="shared" si="4"/>
        <v>38.88</v>
      </c>
      <c r="G36" s="21" t="s">
        <v>40</v>
      </c>
      <c r="I36" s="36"/>
    </row>
    <row r="37" spans="1:9">
      <c r="A37" s="21"/>
      <c r="B37" s="26" t="s">
        <v>54</v>
      </c>
      <c r="C37" s="21" t="s">
        <v>52</v>
      </c>
      <c r="D37" s="22">
        <v>13</v>
      </c>
      <c r="E37" s="23">
        <v>5.1</v>
      </c>
      <c r="F37" s="23">
        <f t="shared" si="4"/>
        <v>66.3</v>
      </c>
      <c r="G37" s="21" t="s">
        <v>40</v>
      </c>
      <c r="I37" s="36"/>
    </row>
    <row r="38" spans="1:9">
      <c r="A38" s="21"/>
      <c r="B38" s="26" t="s">
        <v>55</v>
      </c>
      <c r="C38" s="21" t="s">
        <v>52</v>
      </c>
      <c r="D38" s="22">
        <v>12</v>
      </c>
      <c r="E38" s="23">
        <v>8.6</v>
      </c>
      <c r="F38" s="23">
        <f t="shared" si="4"/>
        <v>103.2</v>
      </c>
      <c r="G38" s="21" t="s">
        <v>40</v>
      </c>
      <c r="I38" s="36"/>
    </row>
    <row r="39" spans="1:9">
      <c r="A39" s="21"/>
      <c r="B39" s="26" t="s">
        <v>56</v>
      </c>
      <c r="C39" s="21" t="s">
        <v>52</v>
      </c>
      <c r="D39" s="22">
        <v>6</v>
      </c>
      <c r="E39" s="23">
        <v>8.9</v>
      </c>
      <c r="F39" s="23">
        <f t="shared" si="4"/>
        <v>53.4</v>
      </c>
      <c r="G39" s="21" t="s">
        <v>40</v>
      </c>
      <c r="I39" s="36"/>
    </row>
    <row r="40" spans="1:9">
      <c r="A40" s="21"/>
      <c r="B40" s="26" t="s">
        <v>57</v>
      </c>
      <c r="C40" s="21" t="s">
        <v>52</v>
      </c>
      <c r="D40" s="22">
        <v>12</v>
      </c>
      <c r="E40" s="23">
        <v>14.1</v>
      </c>
      <c r="F40" s="23">
        <f t="shared" si="4"/>
        <v>169.2</v>
      </c>
      <c r="G40" s="21" t="s">
        <v>40</v>
      </c>
      <c r="I40" s="36"/>
    </row>
    <row r="41" spans="1:9">
      <c r="A41" s="21"/>
      <c r="B41" s="26" t="s">
        <v>58</v>
      </c>
      <c r="C41" s="21" t="s">
        <v>52</v>
      </c>
      <c r="D41" s="22">
        <v>13</v>
      </c>
      <c r="E41" s="23">
        <v>4.9</v>
      </c>
      <c r="F41" s="23">
        <f t="shared" si="4"/>
        <v>63.7</v>
      </c>
      <c r="G41" s="21" t="s">
        <v>40</v>
      </c>
      <c r="I41" s="36"/>
    </row>
    <row r="42" spans="1:9">
      <c r="A42" s="21"/>
      <c r="B42" s="26" t="s">
        <v>59</v>
      </c>
      <c r="C42" s="21" t="s">
        <v>52</v>
      </c>
      <c r="D42" s="22">
        <v>5</v>
      </c>
      <c r="E42" s="23">
        <v>5.7</v>
      </c>
      <c r="F42" s="23">
        <f t="shared" si="4"/>
        <v>28.5</v>
      </c>
      <c r="G42" s="21" t="s">
        <v>40</v>
      </c>
      <c r="I42" s="36"/>
    </row>
    <row r="43" spans="1:9">
      <c r="A43" s="21"/>
      <c r="B43" s="26" t="s">
        <v>60</v>
      </c>
      <c r="C43" s="21" t="s">
        <v>52</v>
      </c>
      <c r="D43" s="22">
        <v>4</v>
      </c>
      <c r="E43" s="23">
        <v>7</v>
      </c>
      <c r="F43" s="23">
        <f t="shared" si="4"/>
        <v>28</v>
      </c>
      <c r="G43" s="21" t="s">
        <v>40</v>
      </c>
      <c r="I43" s="36"/>
    </row>
    <row r="44" spans="1:9">
      <c r="A44" s="21"/>
      <c r="B44" s="26" t="s">
        <v>61</v>
      </c>
      <c r="C44" s="21" t="s">
        <v>52</v>
      </c>
      <c r="D44" s="22">
        <v>4</v>
      </c>
      <c r="E44" s="23">
        <v>8.4</v>
      </c>
      <c r="F44" s="23">
        <f t="shared" si="4"/>
        <v>33.6</v>
      </c>
      <c r="G44" s="21" t="s">
        <v>40</v>
      </c>
      <c r="I44" s="36"/>
    </row>
    <row r="45" spans="1:9">
      <c r="A45" s="21"/>
      <c r="B45" s="26" t="s">
        <v>62</v>
      </c>
      <c r="C45" s="21" t="s">
        <v>52</v>
      </c>
      <c r="D45" s="22">
        <v>5</v>
      </c>
      <c r="E45" s="23">
        <v>14.8</v>
      </c>
      <c r="F45" s="23">
        <f t="shared" si="4"/>
        <v>74</v>
      </c>
      <c r="G45" s="21" t="s">
        <v>40</v>
      </c>
      <c r="I45" s="36"/>
    </row>
    <row r="46" spans="1:9">
      <c r="A46" s="21"/>
      <c r="B46" s="26" t="s">
        <v>63</v>
      </c>
      <c r="C46" s="21" t="s">
        <v>52</v>
      </c>
      <c r="D46" s="22">
        <v>12</v>
      </c>
      <c r="E46" s="23">
        <v>22.3</v>
      </c>
      <c r="F46" s="23">
        <f t="shared" si="4"/>
        <v>267.6</v>
      </c>
      <c r="G46" s="21" t="s">
        <v>40</v>
      </c>
      <c r="I46" s="36"/>
    </row>
    <row r="47" spans="1:7">
      <c r="A47" s="21">
        <v>2</v>
      </c>
      <c r="B47" s="26" t="s">
        <v>64</v>
      </c>
      <c r="C47" s="21"/>
      <c r="D47" s="22"/>
      <c r="E47" s="23"/>
      <c r="F47" s="23"/>
      <c r="G47" s="21"/>
    </row>
    <row r="48" spans="1:7">
      <c r="A48" s="21"/>
      <c r="B48" s="26" t="s">
        <v>65</v>
      </c>
      <c r="C48" s="21" t="s">
        <v>39</v>
      </c>
      <c r="D48" s="22">
        <v>230</v>
      </c>
      <c r="E48" s="23">
        <v>1.1</v>
      </c>
      <c r="F48" s="23">
        <f t="shared" si="4"/>
        <v>253</v>
      </c>
      <c r="G48" s="21"/>
    </row>
    <row r="49" spans="1:7">
      <c r="A49" s="21"/>
      <c r="B49" s="26" t="s">
        <v>66</v>
      </c>
      <c r="C49" s="21" t="s">
        <v>39</v>
      </c>
      <c r="D49" s="22">
        <v>367</v>
      </c>
      <c r="E49" s="23">
        <v>1.3</v>
      </c>
      <c r="F49" s="23">
        <f t="shared" si="4"/>
        <v>477.1</v>
      </c>
      <c r="G49" s="21"/>
    </row>
    <row r="50" spans="1:7">
      <c r="A50" s="21"/>
      <c r="B50" s="26" t="s">
        <v>67</v>
      </c>
      <c r="C50" s="21" t="s">
        <v>39</v>
      </c>
      <c r="D50" s="22">
        <v>263</v>
      </c>
      <c r="E50" s="23">
        <v>1.6</v>
      </c>
      <c r="F50" s="23">
        <f t="shared" si="4"/>
        <v>420.8</v>
      </c>
      <c r="G50" s="21"/>
    </row>
    <row r="51" spans="1:7">
      <c r="A51" s="21"/>
      <c r="B51" s="26" t="s">
        <v>68</v>
      </c>
      <c r="C51" s="21" t="s">
        <v>39</v>
      </c>
      <c r="D51" s="22">
        <v>304</v>
      </c>
      <c r="E51" s="23">
        <v>1.7</v>
      </c>
      <c r="F51" s="23">
        <f t="shared" si="4"/>
        <v>516.8</v>
      </c>
      <c r="G51" s="21"/>
    </row>
    <row r="52" spans="1:7">
      <c r="A52" s="21"/>
      <c r="B52" s="26" t="s">
        <v>69</v>
      </c>
      <c r="C52" s="21" t="s">
        <v>39</v>
      </c>
      <c r="D52" s="22">
        <v>118</v>
      </c>
      <c r="E52" s="23">
        <v>1.8</v>
      </c>
      <c r="F52" s="23">
        <f t="shared" si="4"/>
        <v>212.4</v>
      </c>
      <c r="G52" s="21"/>
    </row>
    <row r="53" spans="1:7">
      <c r="A53" s="21"/>
      <c r="B53" s="26" t="s">
        <v>70</v>
      </c>
      <c r="C53" s="21" t="s">
        <v>39</v>
      </c>
      <c r="D53" s="22">
        <v>70</v>
      </c>
      <c r="E53" s="23">
        <v>4.1</v>
      </c>
      <c r="F53" s="23">
        <f t="shared" si="4"/>
        <v>287</v>
      </c>
      <c r="G53" s="21"/>
    </row>
    <row r="54" spans="1:7">
      <c r="A54" s="21"/>
      <c r="B54" s="26" t="s">
        <v>71</v>
      </c>
      <c r="C54" s="21" t="s">
        <v>39</v>
      </c>
      <c r="D54" s="22">
        <v>25</v>
      </c>
      <c r="E54" s="23">
        <v>4.6</v>
      </c>
      <c r="F54" s="23">
        <f t="shared" si="4"/>
        <v>115</v>
      </c>
      <c r="G54" s="21"/>
    </row>
    <row r="55" spans="1:7">
      <c r="A55" s="21"/>
      <c r="B55" s="26" t="s">
        <v>72</v>
      </c>
      <c r="C55" s="21" t="s">
        <v>39</v>
      </c>
      <c r="D55" s="22">
        <v>40</v>
      </c>
      <c r="E55" s="23">
        <v>4.8</v>
      </c>
      <c r="F55" s="23">
        <f t="shared" si="4"/>
        <v>192</v>
      </c>
      <c r="G55" s="21"/>
    </row>
    <row r="56" spans="1:7">
      <c r="A56" s="21"/>
      <c r="B56" s="26" t="s">
        <v>73</v>
      </c>
      <c r="C56" s="21" t="s">
        <v>39</v>
      </c>
      <c r="D56" s="22">
        <v>36</v>
      </c>
      <c r="E56" s="23">
        <v>5</v>
      </c>
      <c r="F56" s="23">
        <f t="shared" si="4"/>
        <v>180</v>
      </c>
      <c r="G56" s="21"/>
    </row>
    <row r="57" spans="1:7">
      <c r="A57" s="21"/>
      <c r="B57" s="26" t="s">
        <v>74</v>
      </c>
      <c r="C57" s="21" t="s">
        <v>39</v>
      </c>
      <c r="D57" s="22">
        <v>18</v>
      </c>
      <c r="E57" s="23">
        <v>5.3</v>
      </c>
      <c r="F57" s="23">
        <f t="shared" ref="F57:F87" si="5">E57*D57</f>
        <v>95.4</v>
      </c>
      <c r="G57" s="21"/>
    </row>
    <row r="58" spans="1:7">
      <c r="A58" s="21"/>
      <c r="B58" s="26" t="s">
        <v>75</v>
      </c>
      <c r="C58" s="21" t="s">
        <v>39</v>
      </c>
      <c r="D58" s="22">
        <v>36</v>
      </c>
      <c r="E58" s="23">
        <v>5.7</v>
      </c>
      <c r="F58" s="23">
        <f t="shared" si="5"/>
        <v>205.2</v>
      </c>
      <c r="G58" s="21"/>
    </row>
    <row r="59" spans="1:7">
      <c r="A59" s="21">
        <v>3</v>
      </c>
      <c r="B59" s="26" t="s">
        <v>76</v>
      </c>
      <c r="C59" s="21"/>
      <c r="D59" s="22"/>
      <c r="E59" s="23"/>
      <c r="F59" s="23"/>
      <c r="G59" s="21"/>
    </row>
    <row r="60" spans="1:7">
      <c r="A60" s="21"/>
      <c r="B60" s="29" t="s">
        <v>77</v>
      </c>
      <c r="C60" s="21" t="s">
        <v>78</v>
      </c>
      <c r="D60" s="22">
        <v>64</v>
      </c>
      <c r="E60" s="23">
        <v>38</v>
      </c>
      <c r="F60" s="23">
        <f t="shared" si="5"/>
        <v>2432</v>
      </c>
      <c r="G60" s="21" t="s">
        <v>79</v>
      </c>
    </row>
    <row r="61" spans="1:7">
      <c r="A61" s="21"/>
      <c r="B61" s="30" t="s">
        <v>80</v>
      </c>
      <c r="C61" s="21" t="s">
        <v>78</v>
      </c>
      <c r="D61" s="22">
        <v>8</v>
      </c>
      <c r="E61" s="23">
        <v>47</v>
      </c>
      <c r="F61" s="23">
        <f t="shared" si="5"/>
        <v>376</v>
      </c>
      <c r="G61" s="21" t="s">
        <v>79</v>
      </c>
    </row>
    <row r="62" spans="1:7">
      <c r="A62" s="21"/>
      <c r="B62" s="31" t="s">
        <v>81</v>
      </c>
      <c r="C62" s="21" t="s">
        <v>78</v>
      </c>
      <c r="D62" s="22">
        <v>7</v>
      </c>
      <c r="E62" s="23">
        <v>60</v>
      </c>
      <c r="F62" s="23">
        <f t="shared" si="5"/>
        <v>420</v>
      </c>
      <c r="G62" s="21" t="s">
        <v>79</v>
      </c>
    </row>
    <row r="63" spans="1:7">
      <c r="A63" s="21"/>
      <c r="B63" s="31" t="s">
        <v>82</v>
      </c>
      <c r="C63" s="21" t="s">
        <v>78</v>
      </c>
      <c r="D63" s="22">
        <v>11</v>
      </c>
      <c r="E63" s="23">
        <v>120</v>
      </c>
      <c r="F63" s="23">
        <f t="shared" si="5"/>
        <v>1320</v>
      </c>
      <c r="G63" s="21" t="s">
        <v>79</v>
      </c>
    </row>
    <row r="64" spans="1:7">
      <c r="A64" s="21"/>
      <c r="B64" s="32" t="s">
        <v>83</v>
      </c>
      <c r="C64" s="21" t="s">
        <v>78</v>
      </c>
      <c r="D64" s="22">
        <v>2</v>
      </c>
      <c r="E64" s="23">
        <v>220</v>
      </c>
      <c r="F64" s="23">
        <f t="shared" si="5"/>
        <v>440</v>
      </c>
      <c r="G64" s="21" t="s">
        <v>79</v>
      </c>
    </row>
    <row r="65" spans="1:7">
      <c r="A65" s="21">
        <v>4</v>
      </c>
      <c r="B65" s="37" t="s">
        <v>84</v>
      </c>
      <c r="C65" s="38"/>
      <c r="D65" s="22"/>
      <c r="E65" s="39"/>
      <c r="F65" s="23"/>
      <c r="G65" s="40"/>
    </row>
    <row r="66" spans="1:7">
      <c r="A66" s="21"/>
      <c r="B66" s="37" t="s">
        <v>85</v>
      </c>
      <c r="C66" s="38" t="s">
        <v>39</v>
      </c>
      <c r="D66" s="22">
        <v>500</v>
      </c>
      <c r="E66" s="39">
        <v>1.9</v>
      </c>
      <c r="F66" s="23">
        <f t="shared" si="5"/>
        <v>950</v>
      </c>
      <c r="G66" s="21" t="s">
        <v>86</v>
      </c>
    </row>
    <row r="67" spans="1:7">
      <c r="A67" s="21"/>
      <c r="B67" s="37" t="s">
        <v>87</v>
      </c>
      <c r="C67" s="38" t="s">
        <v>39</v>
      </c>
      <c r="D67" s="22">
        <v>240</v>
      </c>
      <c r="E67" s="39">
        <v>4</v>
      </c>
      <c r="F67" s="23">
        <f t="shared" si="5"/>
        <v>960</v>
      </c>
      <c r="G67" s="21" t="s">
        <v>86</v>
      </c>
    </row>
    <row r="68" spans="1:7">
      <c r="A68" s="21">
        <v>5</v>
      </c>
      <c r="B68" s="37" t="s">
        <v>88</v>
      </c>
      <c r="C68" s="38"/>
      <c r="D68" s="22"/>
      <c r="E68" s="39"/>
      <c r="F68" s="23"/>
      <c r="G68" s="21"/>
    </row>
    <row r="69" spans="1:7">
      <c r="A69" s="21"/>
      <c r="B69" s="37" t="s">
        <v>89</v>
      </c>
      <c r="C69" s="38" t="s">
        <v>39</v>
      </c>
      <c r="D69" s="22">
        <v>250</v>
      </c>
      <c r="E69" s="39">
        <v>2.6</v>
      </c>
      <c r="F69" s="23">
        <f t="shared" si="5"/>
        <v>650</v>
      </c>
      <c r="G69" s="21" t="s">
        <v>90</v>
      </c>
    </row>
    <row r="70" spans="1:7">
      <c r="A70" s="21"/>
      <c r="B70" s="37" t="s">
        <v>91</v>
      </c>
      <c r="C70" s="38" t="s">
        <v>39</v>
      </c>
      <c r="D70" s="22">
        <v>120</v>
      </c>
      <c r="E70" s="39">
        <v>5.6</v>
      </c>
      <c r="F70" s="23">
        <f t="shared" si="5"/>
        <v>672</v>
      </c>
      <c r="G70" s="21" t="s">
        <v>90</v>
      </c>
    </row>
    <row r="71" spans="1:7">
      <c r="A71" s="21">
        <v>6</v>
      </c>
      <c r="B71" s="37" t="s">
        <v>92</v>
      </c>
      <c r="C71" s="38"/>
      <c r="D71" s="22"/>
      <c r="E71" s="39"/>
      <c r="F71" s="23"/>
      <c r="G71" s="21"/>
    </row>
    <row r="72" spans="1:7">
      <c r="A72" s="21"/>
      <c r="B72" s="37" t="s">
        <v>93</v>
      </c>
      <c r="C72" s="38" t="s">
        <v>32</v>
      </c>
      <c r="D72" s="22">
        <v>560</v>
      </c>
      <c r="E72" s="39">
        <v>0.5</v>
      </c>
      <c r="F72" s="23">
        <f t="shared" si="5"/>
        <v>280</v>
      </c>
      <c r="G72" s="21" t="s">
        <v>94</v>
      </c>
    </row>
    <row r="73" spans="1:7">
      <c r="A73" s="21"/>
      <c r="B73" s="37" t="s">
        <v>95</v>
      </c>
      <c r="C73" s="38" t="s">
        <v>32</v>
      </c>
      <c r="D73" s="22">
        <v>12</v>
      </c>
      <c r="E73" s="39">
        <v>2</v>
      </c>
      <c r="F73" s="23">
        <f t="shared" si="5"/>
        <v>24</v>
      </c>
      <c r="G73" s="21" t="s">
        <v>94</v>
      </c>
    </row>
    <row r="74" spans="1:7">
      <c r="A74" s="21"/>
      <c r="B74" s="37" t="s">
        <v>96</v>
      </c>
      <c r="C74" s="38" t="s">
        <v>32</v>
      </c>
      <c r="D74" s="22">
        <v>100</v>
      </c>
      <c r="E74" s="39">
        <v>0.2</v>
      </c>
      <c r="F74" s="23">
        <f t="shared" si="5"/>
        <v>20</v>
      </c>
      <c r="G74" s="21" t="s">
        <v>94</v>
      </c>
    </row>
    <row r="75" spans="1:7">
      <c r="A75" s="21"/>
      <c r="B75" s="37" t="s">
        <v>97</v>
      </c>
      <c r="C75" s="38" t="s">
        <v>32</v>
      </c>
      <c r="D75" s="22">
        <v>50</v>
      </c>
      <c r="E75" s="39">
        <v>2</v>
      </c>
      <c r="F75" s="23">
        <f t="shared" si="5"/>
        <v>100</v>
      </c>
      <c r="G75" s="21" t="s">
        <v>94</v>
      </c>
    </row>
    <row r="76" spans="1:7">
      <c r="A76" s="21"/>
      <c r="B76" s="37" t="s">
        <v>98</v>
      </c>
      <c r="C76" s="38" t="s">
        <v>32</v>
      </c>
      <c r="D76" s="22">
        <v>50</v>
      </c>
      <c r="E76" s="39">
        <v>0.6</v>
      </c>
      <c r="F76" s="23">
        <f t="shared" si="5"/>
        <v>30</v>
      </c>
      <c r="G76" s="21" t="s">
        <v>94</v>
      </c>
    </row>
    <row r="77" spans="1:7">
      <c r="A77" s="21"/>
      <c r="B77" s="37" t="s">
        <v>99</v>
      </c>
      <c r="C77" s="38" t="s">
        <v>32</v>
      </c>
      <c r="D77" s="22">
        <v>80</v>
      </c>
      <c r="E77" s="39">
        <v>2</v>
      </c>
      <c r="F77" s="23">
        <f t="shared" si="5"/>
        <v>160</v>
      </c>
      <c r="G77" s="21" t="s">
        <v>94</v>
      </c>
    </row>
    <row r="78" spans="1:7">
      <c r="A78" s="21">
        <v>7</v>
      </c>
      <c r="B78" s="37" t="s">
        <v>100</v>
      </c>
      <c r="C78" s="38" t="s">
        <v>101</v>
      </c>
      <c r="D78" s="22">
        <v>10</v>
      </c>
      <c r="E78" s="41">
        <v>5</v>
      </c>
      <c r="F78" s="23">
        <f t="shared" si="5"/>
        <v>50</v>
      </c>
      <c r="G78" s="21"/>
    </row>
    <row r="79" spans="1:7">
      <c r="A79" s="21">
        <v>8</v>
      </c>
      <c r="B79" s="26" t="s">
        <v>102</v>
      </c>
      <c r="C79" s="21" t="s">
        <v>32</v>
      </c>
      <c r="D79" s="22">
        <v>2800</v>
      </c>
      <c r="E79" s="23">
        <v>1</v>
      </c>
      <c r="F79" s="23">
        <f t="shared" si="5"/>
        <v>2800</v>
      </c>
      <c r="G79" s="42"/>
    </row>
    <row r="80" spans="1:7">
      <c r="A80" s="21">
        <v>9</v>
      </c>
      <c r="B80" s="26" t="s">
        <v>103</v>
      </c>
      <c r="C80" s="21" t="s">
        <v>32</v>
      </c>
      <c r="D80" s="22">
        <v>110</v>
      </c>
      <c r="E80" s="23">
        <v>50</v>
      </c>
      <c r="F80" s="23">
        <f t="shared" si="5"/>
        <v>5500</v>
      </c>
      <c r="G80" s="40" t="s">
        <v>104</v>
      </c>
    </row>
    <row r="81" spans="1:7">
      <c r="A81" s="21">
        <v>10</v>
      </c>
      <c r="B81" s="26" t="s">
        <v>105</v>
      </c>
      <c r="C81" s="21" t="s">
        <v>101</v>
      </c>
      <c r="D81" s="22">
        <v>8</v>
      </c>
      <c r="E81" s="23">
        <v>30</v>
      </c>
      <c r="F81" s="23">
        <f t="shared" si="5"/>
        <v>240</v>
      </c>
      <c r="G81" s="40" t="s">
        <v>106</v>
      </c>
    </row>
    <row r="82" spans="1:7">
      <c r="A82" s="21">
        <v>11</v>
      </c>
      <c r="B82" s="26" t="s">
        <v>107</v>
      </c>
      <c r="C82" s="21" t="s">
        <v>108</v>
      </c>
      <c r="D82" s="22">
        <v>50</v>
      </c>
      <c r="E82" s="23">
        <v>45</v>
      </c>
      <c r="F82" s="23">
        <f t="shared" si="5"/>
        <v>2250</v>
      </c>
      <c r="G82" s="40" t="s">
        <v>109</v>
      </c>
    </row>
    <row r="83" spans="1:7">
      <c r="A83" s="21">
        <v>12</v>
      </c>
      <c r="B83" s="26" t="s">
        <v>110</v>
      </c>
      <c r="C83" s="21" t="s">
        <v>39</v>
      </c>
      <c r="D83" s="22">
        <v>700</v>
      </c>
      <c r="E83" s="23">
        <v>1.3</v>
      </c>
      <c r="F83" s="23">
        <f t="shared" si="5"/>
        <v>910</v>
      </c>
      <c r="G83" s="40" t="s">
        <v>111</v>
      </c>
    </row>
    <row r="84" spans="1:7">
      <c r="A84" s="21">
        <v>13</v>
      </c>
      <c r="B84" s="26" t="s">
        <v>112</v>
      </c>
      <c r="C84" s="21" t="s">
        <v>113</v>
      </c>
      <c r="D84" s="22">
        <v>940</v>
      </c>
      <c r="E84" s="23">
        <v>0.5</v>
      </c>
      <c r="F84" s="23">
        <f t="shared" si="5"/>
        <v>470</v>
      </c>
      <c r="G84" s="40" t="s">
        <v>111</v>
      </c>
    </row>
    <row r="85" spans="1:7">
      <c r="A85" s="21">
        <v>14</v>
      </c>
      <c r="B85" s="26" t="s">
        <v>114</v>
      </c>
      <c r="C85" s="21" t="s">
        <v>32</v>
      </c>
      <c r="D85" s="22">
        <v>2800</v>
      </c>
      <c r="E85" s="23">
        <v>0.5</v>
      </c>
      <c r="F85" s="23">
        <f t="shared" si="5"/>
        <v>1400</v>
      </c>
      <c r="G85" s="40" t="s">
        <v>115</v>
      </c>
    </row>
    <row r="86" spans="1:7">
      <c r="A86" s="21">
        <v>15</v>
      </c>
      <c r="B86" s="26" t="s">
        <v>116</v>
      </c>
      <c r="C86" s="21" t="s">
        <v>117</v>
      </c>
      <c r="D86" s="22">
        <v>200</v>
      </c>
      <c r="E86" s="23">
        <v>2</v>
      </c>
      <c r="F86" s="23">
        <f t="shared" si="5"/>
        <v>400</v>
      </c>
      <c r="G86" s="40" t="s">
        <v>118</v>
      </c>
    </row>
    <row r="87" spans="1:7">
      <c r="A87" s="21">
        <v>16</v>
      </c>
      <c r="B87" s="26" t="s">
        <v>119</v>
      </c>
      <c r="C87" s="21" t="s">
        <v>120</v>
      </c>
      <c r="D87" s="22">
        <v>1</v>
      </c>
      <c r="E87" s="23">
        <v>2000</v>
      </c>
      <c r="F87" s="23">
        <f t="shared" si="5"/>
        <v>2000</v>
      </c>
      <c r="G87" s="40"/>
    </row>
    <row r="88" spans="1:7">
      <c r="A88" s="16" t="s">
        <v>121</v>
      </c>
      <c r="B88" s="18" t="s">
        <v>122</v>
      </c>
      <c r="C88" s="21"/>
      <c r="D88" s="22"/>
      <c r="E88" s="23"/>
      <c r="F88" s="23"/>
      <c r="G88" s="21"/>
    </row>
    <row r="89" spans="1:7">
      <c r="A89" s="21">
        <v>1</v>
      </c>
      <c r="B89" s="26" t="s">
        <v>123</v>
      </c>
      <c r="C89" s="21"/>
      <c r="D89" s="22"/>
      <c r="E89" s="23"/>
      <c r="F89" s="23"/>
      <c r="G89" s="21"/>
    </row>
    <row r="90" spans="1:7">
      <c r="A90" s="21"/>
      <c r="B90" s="21" t="s">
        <v>124</v>
      </c>
      <c r="C90" s="21" t="s">
        <v>32</v>
      </c>
      <c r="D90" s="22">
        <v>9</v>
      </c>
      <c r="E90" s="23">
        <v>9.5</v>
      </c>
      <c r="F90" s="23">
        <f t="shared" ref="F90:F105" si="6">E90*D90</f>
        <v>85.5</v>
      </c>
      <c r="G90" s="21" t="s">
        <v>125</v>
      </c>
    </row>
    <row r="91" spans="1:7">
      <c r="A91" s="21"/>
      <c r="B91" s="21" t="s">
        <v>126</v>
      </c>
      <c r="C91" s="21" t="s">
        <v>32</v>
      </c>
      <c r="D91" s="22">
        <v>1</v>
      </c>
      <c r="E91" s="23">
        <v>18</v>
      </c>
      <c r="F91" s="23">
        <f t="shared" si="6"/>
        <v>18</v>
      </c>
      <c r="G91" s="21" t="s">
        <v>125</v>
      </c>
    </row>
    <row r="92" spans="1:7">
      <c r="A92" s="21">
        <v>2</v>
      </c>
      <c r="B92" s="26" t="s">
        <v>127</v>
      </c>
      <c r="C92" s="21"/>
      <c r="D92" s="22"/>
      <c r="E92" s="23"/>
      <c r="F92" s="23"/>
      <c r="G92" s="21"/>
    </row>
    <row r="93" spans="1:7">
      <c r="A93" s="21"/>
      <c r="B93" s="21" t="s">
        <v>128</v>
      </c>
      <c r="C93" s="21" t="s">
        <v>32</v>
      </c>
      <c r="D93" s="22">
        <v>1</v>
      </c>
      <c r="E93" s="23">
        <v>32</v>
      </c>
      <c r="F93" s="23">
        <f t="shared" si="6"/>
        <v>32</v>
      </c>
      <c r="G93" s="21" t="s">
        <v>125</v>
      </c>
    </row>
    <row r="94" spans="1:7">
      <c r="A94" s="21"/>
      <c r="B94" s="21" t="s">
        <v>129</v>
      </c>
      <c r="C94" s="21" t="s">
        <v>32</v>
      </c>
      <c r="D94" s="22">
        <v>3</v>
      </c>
      <c r="E94" s="23">
        <v>42</v>
      </c>
      <c r="F94" s="23">
        <f t="shared" si="6"/>
        <v>126</v>
      </c>
      <c r="G94" s="21" t="s">
        <v>125</v>
      </c>
    </row>
    <row r="95" spans="1:7">
      <c r="A95" s="21">
        <v>3</v>
      </c>
      <c r="B95" s="26" t="s">
        <v>130</v>
      </c>
      <c r="C95" s="21" t="s">
        <v>131</v>
      </c>
      <c r="D95" s="22">
        <v>18</v>
      </c>
      <c r="E95" s="23">
        <v>14</v>
      </c>
      <c r="F95" s="23">
        <f t="shared" si="6"/>
        <v>252</v>
      </c>
      <c r="G95" s="21" t="s">
        <v>132</v>
      </c>
    </row>
    <row r="96" spans="1:7">
      <c r="A96" s="21">
        <v>4</v>
      </c>
      <c r="B96" s="26" t="s">
        <v>133</v>
      </c>
      <c r="C96" s="21" t="s">
        <v>131</v>
      </c>
      <c r="D96" s="22">
        <v>18</v>
      </c>
      <c r="E96" s="23">
        <v>20</v>
      </c>
      <c r="F96" s="23">
        <f t="shared" si="6"/>
        <v>360</v>
      </c>
      <c r="G96" s="21" t="s">
        <v>134</v>
      </c>
    </row>
    <row r="97" spans="1:7">
      <c r="A97" s="21">
        <v>5</v>
      </c>
      <c r="B97" s="26" t="s">
        <v>135</v>
      </c>
      <c r="C97" s="21" t="s">
        <v>32</v>
      </c>
      <c r="D97" s="22">
        <v>4</v>
      </c>
      <c r="E97" s="23">
        <v>24</v>
      </c>
      <c r="F97" s="23">
        <f t="shared" si="6"/>
        <v>96</v>
      </c>
      <c r="G97" s="21" t="s">
        <v>125</v>
      </c>
    </row>
    <row r="98" spans="1:7">
      <c r="A98" s="21">
        <v>6</v>
      </c>
      <c r="B98" s="26" t="s">
        <v>136</v>
      </c>
      <c r="C98" s="21" t="s">
        <v>131</v>
      </c>
      <c r="D98" s="22">
        <v>3</v>
      </c>
      <c r="E98" s="23">
        <v>6.4</v>
      </c>
      <c r="F98" s="23">
        <f t="shared" si="6"/>
        <v>19.2</v>
      </c>
      <c r="G98" s="21" t="s">
        <v>137</v>
      </c>
    </row>
    <row r="99" spans="1:7">
      <c r="A99" s="21">
        <v>7</v>
      </c>
      <c r="B99" s="26" t="s">
        <v>138</v>
      </c>
      <c r="C99" s="21" t="s">
        <v>120</v>
      </c>
      <c r="D99" s="22">
        <v>1</v>
      </c>
      <c r="E99" s="23">
        <v>200</v>
      </c>
      <c r="F99" s="23">
        <f t="shared" si="6"/>
        <v>200</v>
      </c>
      <c r="G99" s="21"/>
    </row>
    <row r="100" spans="1:7">
      <c r="A100" s="16" t="s">
        <v>139</v>
      </c>
      <c r="B100" s="18" t="s">
        <v>140</v>
      </c>
      <c r="C100" s="21"/>
      <c r="D100" s="23"/>
      <c r="E100" s="23"/>
      <c r="F100" s="23"/>
      <c r="G100" s="21"/>
    </row>
    <row r="101" spans="1:9">
      <c r="A101" s="21">
        <v>1</v>
      </c>
      <c r="B101" s="26" t="s">
        <v>141</v>
      </c>
      <c r="C101" s="21" t="s">
        <v>39</v>
      </c>
      <c r="D101" s="23">
        <v>800</v>
      </c>
      <c r="E101" s="27">
        <v>1.8</v>
      </c>
      <c r="F101" s="23">
        <f t="shared" si="6"/>
        <v>1440</v>
      </c>
      <c r="G101" s="21"/>
      <c r="H101" s="28" t="s">
        <v>142</v>
      </c>
      <c r="I101" s="28"/>
    </row>
    <row r="102" spans="1:9">
      <c r="A102" s="21"/>
      <c r="B102" s="26" t="s">
        <v>143</v>
      </c>
      <c r="C102" s="21" t="s">
        <v>39</v>
      </c>
      <c r="D102" s="23">
        <v>700</v>
      </c>
      <c r="E102" s="27">
        <v>1</v>
      </c>
      <c r="F102" s="23">
        <f t="shared" si="6"/>
        <v>700</v>
      </c>
      <c r="G102" s="21"/>
      <c r="H102" s="28" t="s">
        <v>144</v>
      </c>
      <c r="I102" s="28"/>
    </row>
    <row r="103" spans="1:15">
      <c r="A103" s="21">
        <v>3</v>
      </c>
      <c r="B103" s="26" t="s">
        <v>145</v>
      </c>
      <c r="C103" s="21" t="s">
        <v>39</v>
      </c>
      <c r="D103" s="22">
        <v>1500</v>
      </c>
      <c r="E103" s="23">
        <v>0.7</v>
      </c>
      <c r="F103" s="23">
        <f t="shared" si="6"/>
        <v>1050</v>
      </c>
      <c r="G103" s="21" t="s">
        <v>146</v>
      </c>
      <c r="L103" s="11" t="s">
        <v>147</v>
      </c>
      <c r="M103" s="11" t="s">
        <v>148</v>
      </c>
      <c r="O103" s="11" t="s">
        <v>149</v>
      </c>
    </row>
    <row r="104" spans="1:15">
      <c r="A104" s="21">
        <v>4</v>
      </c>
      <c r="B104" s="26" t="s">
        <v>150</v>
      </c>
      <c r="C104" s="21" t="s">
        <v>39</v>
      </c>
      <c r="D104" s="22">
        <v>40</v>
      </c>
      <c r="E104" s="23">
        <v>38</v>
      </c>
      <c r="F104" s="23">
        <f t="shared" si="6"/>
        <v>1520</v>
      </c>
      <c r="G104" s="21" t="s">
        <v>151</v>
      </c>
      <c r="M104" s="11" t="s">
        <v>152</v>
      </c>
      <c r="O104" s="11" t="s">
        <v>153</v>
      </c>
    </row>
    <row r="105" spans="1:15">
      <c r="A105" s="21">
        <v>5</v>
      </c>
      <c r="B105" s="26" t="s">
        <v>154</v>
      </c>
      <c r="C105" s="21" t="s">
        <v>32</v>
      </c>
      <c r="D105" s="22">
        <v>94</v>
      </c>
      <c r="E105" s="23">
        <v>12</v>
      </c>
      <c r="F105" s="23">
        <f t="shared" si="6"/>
        <v>1128</v>
      </c>
      <c r="G105" s="21"/>
      <c r="M105" s="11" t="s">
        <v>150</v>
      </c>
      <c r="O105" s="11" t="s">
        <v>155</v>
      </c>
    </row>
    <row r="106" spans="1:7">
      <c r="A106" s="16" t="s">
        <v>156</v>
      </c>
      <c r="B106" s="18" t="s">
        <v>157</v>
      </c>
      <c r="C106" s="26"/>
      <c r="D106" s="26"/>
      <c r="E106" s="26"/>
      <c r="F106" s="17">
        <f>SUM(F24:F105)</f>
        <v>65583.2</v>
      </c>
      <c r="G106" s="21"/>
    </row>
    <row r="107" spans="1:7">
      <c r="A107" s="16" t="s">
        <v>158</v>
      </c>
      <c r="B107" s="18" t="s">
        <v>159</v>
      </c>
      <c r="C107" s="26" t="s">
        <v>16</v>
      </c>
      <c r="D107" s="26"/>
      <c r="E107" s="26"/>
      <c r="F107" s="17">
        <f>94*500</f>
        <v>47000</v>
      </c>
      <c r="G107" s="21"/>
    </row>
    <row r="108" spans="1:7">
      <c r="A108" s="16"/>
      <c r="B108" s="18"/>
      <c r="C108" s="26" t="s">
        <v>160</v>
      </c>
      <c r="D108" s="26"/>
      <c r="E108" s="26"/>
      <c r="F108" s="17">
        <f>2*8*500</f>
        <v>8000</v>
      </c>
      <c r="G108" s="21"/>
    </row>
    <row r="109" spans="1:16">
      <c r="A109" s="16" t="s">
        <v>161</v>
      </c>
      <c r="B109" s="18" t="s">
        <v>162</v>
      </c>
      <c r="C109" s="26"/>
      <c r="D109" s="26"/>
      <c r="E109" s="26"/>
      <c r="F109" s="17">
        <v>2000</v>
      </c>
      <c r="G109" s="21"/>
      <c r="H109" s="28" t="s">
        <v>163</v>
      </c>
      <c r="I109" s="28"/>
      <c r="J109" s="28"/>
      <c r="K109" s="28"/>
      <c r="L109" s="28"/>
      <c r="M109" s="28"/>
      <c r="N109" s="28"/>
      <c r="O109" s="28"/>
      <c r="P109" s="28"/>
    </row>
    <row r="110" spans="1:10">
      <c r="A110" s="16" t="s">
        <v>164</v>
      </c>
      <c r="B110" s="18" t="s">
        <v>165</v>
      </c>
      <c r="C110" s="43" t="s">
        <v>166</v>
      </c>
      <c r="D110" s="43"/>
      <c r="E110" s="43"/>
      <c r="F110" s="23"/>
      <c r="G110" s="44">
        <v>0.15</v>
      </c>
      <c r="H110" s="45">
        <v>0.2</v>
      </c>
      <c r="I110" s="45">
        <v>0.25</v>
      </c>
      <c r="J110" s="45">
        <v>0.3</v>
      </c>
    </row>
    <row r="111" spans="1:10">
      <c r="A111" s="16" t="s">
        <v>167</v>
      </c>
      <c r="B111" s="18" t="s">
        <v>168</v>
      </c>
      <c r="C111" s="26" t="s">
        <v>169</v>
      </c>
      <c r="D111" s="26"/>
      <c r="E111" s="26"/>
      <c r="F111" s="17">
        <f>F109+F108+F107+F106+F21</f>
        <v>527876.2</v>
      </c>
      <c r="G111" s="21">
        <f>F111/0.85</f>
        <v>621030.823529412</v>
      </c>
      <c r="H111" s="11">
        <f>F111/0.8</f>
        <v>659845.25</v>
      </c>
      <c r="I111" s="11">
        <f>F111/0.75</f>
        <v>703834.933333333</v>
      </c>
      <c r="J111" s="11">
        <f>F111/0.7</f>
        <v>754108.857142857</v>
      </c>
    </row>
    <row r="112" ht="29.25" customHeight="1" spans="1:7">
      <c r="A112" s="16"/>
      <c r="B112" s="46" t="s">
        <v>170</v>
      </c>
      <c r="C112" s="46"/>
      <c r="D112" s="46"/>
      <c r="E112" s="46"/>
      <c r="F112" s="46"/>
      <c r="G112" s="46"/>
    </row>
    <row r="113" spans="1:7">
      <c r="A113" s="16"/>
      <c r="B113" s="46" t="s">
        <v>171</v>
      </c>
      <c r="C113" s="46"/>
      <c r="D113" s="46"/>
      <c r="E113" s="46"/>
      <c r="F113" s="46"/>
      <c r="G113" s="46"/>
    </row>
    <row r="114" ht="27.75" customHeight="1" spans="1:7">
      <c r="A114" s="16"/>
      <c r="B114" s="46" t="s">
        <v>172</v>
      </c>
      <c r="C114" s="46"/>
      <c r="D114" s="46"/>
      <c r="E114" s="46"/>
      <c r="F114" s="46"/>
      <c r="G114" s="46"/>
    </row>
    <row r="115" spans="1:7">
      <c r="A115" s="16"/>
      <c r="B115" s="46" t="s">
        <v>173</v>
      </c>
      <c r="C115" s="46"/>
      <c r="D115" s="46"/>
      <c r="E115" s="46"/>
      <c r="F115" s="46"/>
      <c r="G115" s="46"/>
    </row>
    <row r="116" spans="1:7">
      <c r="A116" s="16"/>
      <c r="B116" s="46" t="s">
        <v>174</v>
      </c>
      <c r="C116" s="46"/>
      <c r="D116" s="46"/>
      <c r="E116" s="46"/>
      <c r="F116" s="46"/>
      <c r="G116" s="46"/>
    </row>
    <row r="117" spans="1:7">
      <c r="A117" s="16"/>
      <c r="B117" s="46" t="s">
        <v>175</v>
      </c>
      <c r="C117" s="46"/>
      <c r="D117" s="46"/>
      <c r="E117" s="46"/>
      <c r="F117" s="46"/>
      <c r="G117" s="46"/>
    </row>
    <row r="118" spans="1:7">
      <c r="A118" s="16"/>
      <c r="B118" s="46" t="s">
        <v>176</v>
      </c>
      <c r="C118" s="46"/>
      <c r="D118" s="46"/>
      <c r="E118" s="46"/>
      <c r="F118" s="46"/>
      <c r="G118" s="46"/>
    </row>
    <row r="119" spans="1:7">
      <c r="A119" s="16"/>
      <c r="B119" s="46" t="s">
        <v>177</v>
      </c>
      <c r="C119" s="46"/>
      <c r="D119" s="46"/>
      <c r="E119" s="46"/>
      <c r="F119" s="46"/>
      <c r="G119" s="46"/>
    </row>
    <row r="120" spans="1:7">
      <c r="A120" s="18" t="s">
        <v>178</v>
      </c>
      <c r="B120" s="18"/>
      <c r="C120" s="18"/>
      <c r="D120" s="18"/>
      <c r="E120" s="18"/>
      <c r="F120" s="18"/>
      <c r="G120" s="18"/>
    </row>
    <row r="121" spans="1:7">
      <c r="A121" s="18" t="s">
        <v>179</v>
      </c>
      <c r="B121" s="18"/>
      <c r="C121" s="18"/>
      <c r="D121" s="18"/>
      <c r="E121" s="18"/>
      <c r="F121" s="18"/>
      <c r="G121" s="18"/>
    </row>
  </sheetData>
  <mergeCells count="22">
    <mergeCell ref="A1:G1"/>
    <mergeCell ref="A2:D2"/>
    <mergeCell ref="E2:G2"/>
    <mergeCell ref="A3:G3"/>
    <mergeCell ref="C106:E106"/>
    <mergeCell ref="C107:E107"/>
    <mergeCell ref="C108:E108"/>
    <mergeCell ref="C109:E109"/>
    <mergeCell ref="C110:E110"/>
    <mergeCell ref="C111:E111"/>
    <mergeCell ref="B112:G112"/>
    <mergeCell ref="B113:G113"/>
    <mergeCell ref="B114:G114"/>
    <mergeCell ref="B115:G115"/>
    <mergeCell ref="B116:G116"/>
    <mergeCell ref="B117:G117"/>
    <mergeCell ref="B118:G118"/>
    <mergeCell ref="B119:G119"/>
    <mergeCell ref="A120:G120"/>
    <mergeCell ref="A121:G121"/>
    <mergeCell ref="A107:A108"/>
    <mergeCell ref="B107:B108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Q7" sqref="Q7"/>
    </sheetView>
  </sheetViews>
  <sheetFormatPr defaultColWidth="8.73148148148148" defaultRowHeight="14.4" outlineLevelCol="4"/>
  <cols>
    <col min="1" max="3" width="12.8148148148148" customWidth="1"/>
    <col min="4" max="4" width="34.2685185185185" customWidth="1"/>
    <col min="5" max="5" width="12.8148148148148" customWidth="1"/>
  </cols>
  <sheetData>
    <row r="1" ht="15.15" spans="1:5">
      <c r="A1" s="1" t="s">
        <v>180</v>
      </c>
      <c r="B1" s="1"/>
      <c r="C1" s="1"/>
      <c r="D1" s="1"/>
      <c r="E1" s="1"/>
    </row>
    <row r="2" ht="15.15" spans="1:5">
      <c r="A2" s="2" t="s">
        <v>3</v>
      </c>
      <c r="B2" s="3" t="s">
        <v>181</v>
      </c>
      <c r="C2" s="3" t="s">
        <v>6</v>
      </c>
      <c r="D2" s="4" t="s">
        <v>182</v>
      </c>
      <c r="E2" s="5" t="s">
        <v>183</v>
      </c>
    </row>
    <row r="3" ht="15.15" spans="1:5">
      <c r="A3" s="6">
        <v>1</v>
      </c>
      <c r="B3" s="7" t="s">
        <v>184</v>
      </c>
      <c r="C3" s="7" t="s">
        <v>185</v>
      </c>
      <c r="D3" s="8" t="s">
        <v>186</v>
      </c>
      <c r="E3" s="9"/>
    </row>
    <row r="4" ht="15.15" spans="1:5">
      <c r="A4" s="6"/>
      <c r="B4" s="7"/>
      <c r="C4" s="7"/>
      <c r="D4" s="8" t="s">
        <v>187</v>
      </c>
      <c r="E4" s="9"/>
    </row>
    <row r="5" ht="15.15" spans="1:5">
      <c r="A5" s="6"/>
      <c r="B5" s="7"/>
      <c r="C5" s="7"/>
      <c r="D5" s="8" t="s">
        <v>188</v>
      </c>
      <c r="E5" s="9"/>
    </row>
    <row r="6" ht="15.15" spans="1:5">
      <c r="A6" s="6"/>
      <c r="B6" s="7"/>
      <c r="C6" s="7"/>
      <c r="D6" s="8" t="s">
        <v>189</v>
      </c>
      <c r="E6" s="9"/>
    </row>
    <row r="7" ht="29.55" spans="1:5">
      <c r="A7" s="6"/>
      <c r="B7" s="7"/>
      <c r="C7" s="7"/>
      <c r="D7" s="8" t="s">
        <v>190</v>
      </c>
      <c r="E7" s="9"/>
    </row>
    <row r="8" ht="15.15" spans="1:5">
      <c r="A8" s="6"/>
      <c r="B8" s="7"/>
      <c r="C8" s="7"/>
      <c r="D8" s="8" t="s">
        <v>191</v>
      </c>
      <c r="E8" s="9"/>
    </row>
    <row r="9" ht="29.55" spans="1:5">
      <c r="A9" s="6"/>
      <c r="B9" s="7"/>
      <c r="C9" s="7"/>
      <c r="D9" s="8" t="s">
        <v>192</v>
      </c>
      <c r="E9" s="9"/>
    </row>
    <row r="10" ht="15.15" spans="1:5">
      <c r="A10" s="6"/>
      <c r="B10" s="7"/>
      <c r="C10" s="7"/>
      <c r="D10" s="8" t="s">
        <v>193</v>
      </c>
      <c r="E10" s="9"/>
    </row>
    <row r="11" ht="15.15" spans="1:5">
      <c r="A11" s="6"/>
      <c r="B11" s="7"/>
      <c r="C11" s="7"/>
      <c r="D11" s="10" t="s">
        <v>194</v>
      </c>
      <c r="E11" s="9"/>
    </row>
  </sheetData>
  <mergeCells count="5">
    <mergeCell ref="A1:E1"/>
    <mergeCell ref="A3:A11"/>
    <mergeCell ref="B3:B11"/>
    <mergeCell ref="C3:C11"/>
    <mergeCell ref="E3:E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成本</vt:lpstr>
      <vt:lpstr>空调参数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May</cp:lastModifiedBy>
  <dcterms:created xsi:type="dcterms:W3CDTF">2006-09-13T11:21:00Z</dcterms:created>
  <cp:lastPrinted>2017-09-22T10:50:00Z</cp:lastPrinted>
  <dcterms:modified xsi:type="dcterms:W3CDTF">2025-08-23T07:11:49Z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3455B81CFC674ED581EF255E21D6B328_13</vt:lpwstr>
  </property>
</Properties>
</file>